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ario\Desktop\FINANCIJSKI IZVJEŠTAJ 31.12.2025\"/>
    </mc:Choice>
  </mc:AlternateContent>
  <xr:revisionPtr revIDLastSave="0" documentId="13_ncr:1_{5091D51D-9AE4-4710-9BA5-627CC5EEAF3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80" i="5" l="1"/>
  <c r="E261" i="5"/>
  <c r="D106" i="8"/>
  <c r="L1478" i="9" l="1"/>
  <c r="J1478" i="9"/>
  <c r="F348" i="9"/>
  <c r="F347" i="9"/>
  <c r="F346" i="9"/>
  <c r="F345" i="9"/>
  <c r="F344" i="9"/>
  <c r="F343" i="9"/>
  <c r="F342" i="9"/>
  <c r="M341" i="9"/>
  <c r="L341" i="9"/>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E331" i="9" s="1"/>
  <c r="B331" i="9" s="1"/>
  <c r="F331" i="9"/>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B288" i="9" s="1"/>
  <c r="E288" i="9"/>
  <c r="M287" i="9"/>
  <c r="F287" i="9" s="1"/>
  <c r="L287" i="9"/>
  <c r="E287" i="9"/>
  <c r="B287" i="9" s="1"/>
  <c r="M286" i="9"/>
  <c r="L286" i="9"/>
  <c r="F286" i="9"/>
  <c r="E286" i="9"/>
  <c r="B286" i="9" s="1"/>
  <c r="M285" i="9"/>
  <c r="L285" i="9"/>
  <c r="F285" i="9" s="1"/>
  <c r="B285" i="9" s="1"/>
  <c r="E285" i="9"/>
  <c r="M284" i="9"/>
  <c r="L284" i="9"/>
  <c r="F284" i="9" s="1"/>
  <c r="B284" i="9" s="1"/>
  <c r="E284" i="9"/>
  <c r="M283" i="9"/>
  <c r="F283" i="9" s="1"/>
  <c r="L283" i="9"/>
  <c r="E283" i="9"/>
  <c r="B283" i="9" s="1"/>
  <c r="M282" i="9"/>
  <c r="L282" i="9"/>
  <c r="F282" i="9"/>
  <c r="E282" i="9"/>
  <c r="B282" i="9" s="1"/>
  <c r="M281" i="9"/>
  <c r="L281" i="9"/>
  <c r="F281" i="9" s="1"/>
  <c r="B281" i="9" s="1"/>
  <c r="E281" i="9"/>
  <c r="M280" i="9"/>
  <c r="L280" i="9"/>
  <c r="F280" i="9" s="1"/>
  <c r="B280" i="9" s="1"/>
  <c r="E280" i="9"/>
  <c r="M279" i="9"/>
  <c r="F279" i="9" s="1"/>
  <c r="L279" i="9"/>
  <c r="E279" i="9"/>
  <c r="M278" i="9"/>
  <c r="L278" i="9"/>
  <c r="F278" i="9"/>
  <c r="E278" i="9"/>
  <c r="B278" i="9" s="1"/>
  <c r="M277" i="9"/>
  <c r="L277" i="9"/>
  <c r="F277" i="9" s="1"/>
  <c r="B277" i="9" s="1"/>
  <c r="E277" i="9"/>
  <c r="M276" i="9"/>
  <c r="L276" i="9"/>
  <c r="F276" i="9" s="1"/>
  <c r="B276" i="9" s="1"/>
  <c r="E276" i="9"/>
  <c r="M275" i="9"/>
  <c r="F275" i="9" s="1"/>
  <c r="L275" i="9"/>
  <c r="E275" i="9"/>
  <c r="B275" i="9" s="1"/>
  <c r="M274" i="9"/>
  <c r="L274" i="9"/>
  <c r="F274" i="9"/>
  <c r="E274" i="9"/>
  <c r="B274" i="9" s="1"/>
  <c r="M273" i="9"/>
  <c r="L273" i="9"/>
  <c r="F273" i="9" s="1"/>
  <c r="B273" i="9" s="1"/>
  <c r="E273" i="9"/>
  <c r="M272" i="9"/>
  <c r="L272" i="9"/>
  <c r="F272" i="9" s="1"/>
  <c r="B272" i="9" s="1"/>
  <c r="E272" i="9"/>
  <c r="M271" i="9"/>
  <c r="F271" i="9" s="1"/>
  <c r="L271" i="9"/>
  <c r="E271" i="9"/>
  <c r="B271" i="9" s="1"/>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B264" i="9" s="1"/>
  <c r="E264" i="9"/>
  <c r="M263" i="9"/>
  <c r="L263" i="9"/>
  <c r="F263" i="9" s="1"/>
  <c r="E263" i="9"/>
  <c r="B263" i="9" s="1"/>
  <c r="M262" i="9"/>
  <c r="L262" i="9"/>
  <c r="F262" i="9"/>
  <c r="E262" i="9"/>
  <c r="B262" i="9" s="1"/>
  <c r="M261" i="9"/>
  <c r="L261" i="9"/>
  <c r="F261" i="9" s="1"/>
  <c r="B261" i="9" s="1"/>
  <c r="E261" i="9"/>
  <c r="M260" i="9"/>
  <c r="L260" i="9"/>
  <c r="F260" i="9" s="1"/>
  <c r="B260" i="9" s="1"/>
  <c r="E260" i="9"/>
  <c r="M259" i="9"/>
  <c r="L259" i="9"/>
  <c r="F259" i="9" s="1"/>
  <c r="E259" i="9"/>
  <c r="M258" i="9"/>
  <c r="L258" i="9"/>
  <c r="F258" i="9"/>
  <c r="E258" i="9"/>
  <c r="B258" i="9" s="1"/>
  <c r="M257" i="9"/>
  <c r="L257" i="9"/>
  <c r="F257" i="9" s="1"/>
  <c r="B257" i="9" s="1"/>
  <c r="E257" i="9"/>
  <c r="M256" i="9"/>
  <c r="L256" i="9"/>
  <c r="F256" i="9" s="1"/>
  <c r="B256" i="9" s="1"/>
  <c r="E256" i="9"/>
  <c r="M255" i="9"/>
  <c r="L255" i="9"/>
  <c r="F255" i="9" s="1"/>
  <c r="E255" i="9"/>
  <c r="B255" i="9" s="1"/>
  <c r="M254" i="9"/>
  <c r="L254" i="9"/>
  <c r="F254" i="9"/>
  <c r="E254" i="9"/>
  <c r="B254" i="9" s="1"/>
  <c r="M253" i="9"/>
  <c r="L253" i="9"/>
  <c r="F253" i="9" s="1"/>
  <c r="B253" i="9" s="1"/>
  <c r="E253" i="9"/>
  <c r="M252" i="9"/>
  <c r="L252" i="9"/>
  <c r="F252" i="9" s="1"/>
  <c r="B252" i="9" s="1"/>
  <c r="E252" i="9"/>
  <c r="M251" i="9"/>
  <c r="L251" i="9"/>
  <c r="F251" i="9" s="1"/>
  <c r="E251" i="9"/>
  <c r="M250" i="9"/>
  <c r="L250" i="9"/>
  <c r="F250" i="9"/>
  <c r="E250" i="9"/>
  <c r="B250" i="9" s="1"/>
  <c r="M249" i="9"/>
  <c r="L249" i="9"/>
  <c r="F249" i="9" s="1"/>
  <c r="B249" i="9" s="1"/>
  <c r="E249" i="9"/>
  <c r="M248" i="9"/>
  <c r="L248" i="9"/>
  <c r="F248" i="9" s="1"/>
  <c r="B248" i="9" s="1"/>
  <c r="E248" i="9"/>
  <c r="M247" i="9"/>
  <c r="L247" i="9"/>
  <c r="F247" i="9" s="1"/>
  <c r="B247" i="9" s="1"/>
  <c r="E247" i="9"/>
  <c r="M246" i="9"/>
  <c r="L246" i="9"/>
  <c r="F246" i="9"/>
  <c r="E246" i="9"/>
  <c r="B246" i="9" s="1"/>
  <c r="M245" i="9"/>
  <c r="L245" i="9"/>
  <c r="F245" i="9" s="1"/>
  <c r="B245" i="9" s="1"/>
  <c r="E245" i="9"/>
  <c r="M244" i="9"/>
  <c r="L244" i="9"/>
  <c r="E244" i="9"/>
  <c r="M243" i="9"/>
  <c r="L243" i="9"/>
  <c r="E243" i="9"/>
  <c r="M242" i="9"/>
  <c r="F242" i="9" s="1"/>
  <c r="L242" i="9"/>
  <c r="E242" i="9"/>
  <c r="M241" i="9"/>
  <c r="L241" i="9"/>
  <c r="E241" i="9"/>
  <c r="M240" i="9"/>
  <c r="L240" i="9"/>
  <c r="E240" i="9"/>
  <c r="M239" i="9"/>
  <c r="L239" i="9"/>
  <c r="F239" i="9" s="1"/>
  <c r="B239" i="9" s="1"/>
  <c r="E239" i="9"/>
  <c r="M238" i="9"/>
  <c r="F238" i="9" s="1"/>
  <c r="L238" i="9"/>
  <c r="E238" i="9"/>
  <c r="M237" i="9"/>
  <c r="L237" i="9"/>
  <c r="E237" i="9"/>
  <c r="M236" i="9"/>
  <c r="L236" i="9"/>
  <c r="E236" i="9"/>
  <c r="M235" i="9"/>
  <c r="L235" i="9"/>
  <c r="F235" i="9" s="1"/>
  <c r="E235" i="9"/>
  <c r="M234" i="9"/>
  <c r="L234" i="9"/>
  <c r="F234" i="9"/>
  <c r="E234" i="9"/>
  <c r="B234" i="9" s="1"/>
  <c r="M233" i="9"/>
  <c r="L233" i="9"/>
  <c r="F233" i="9" s="1"/>
  <c r="B233" i="9" s="1"/>
  <c r="E233" i="9"/>
  <c r="M232" i="9"/>
  <c r="L232" i="9"/>
  <c r="F232" i="9" s="1"/>
  <c r="B232" i="9" s="1"/>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G179" i="9"/>
  <c r="F179" i="9"/>
  <c r="F178" i="9"/>
  <c r="F177" i="9"/>
  <c r="F176" i="9"/>
  <c r="G175" i="9"/>
  <c r="E175" i="9" s="1"/>
  <c r="B175" i="9" s="1"/>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E168" i="9" s="1"/>
  <c r="B168" i="9" s="1"/>
  <c r="F168" i="9"/>
  <c r="H167" i="9"/>
  <c r="E167" i="9" s="1"/>
  <c r="B167" i="9" s="1"/>
  <c r="G167" i="9"/>
  <c r="F167" i="9"/>
  <c r="H166" i="9"/>
  <c r="G166" i="9"/>
  <c r="E166" i="9" s="1"/>
  <c r="B166" i="9" s="1"/>
  <c r="F166" i="9"/>
  <c r="H165" i="9"/>
  <c r="G165" i="9"/>
  <c r="E165" i="9" s="1"/>
  <c r="B165" i="9" s="1"/>
  <c r="F165" i="9"/>
  <c r="H164" i="9"/>
  <c r="G164" i="9"/>
  <c r="E164" i="9" s="1"/>
  <c r="B164" i="9" s="1"/>
  <c r="F164" i="9"/>
  <c r="H163" i="9"/>
  <c r="E163" i="9" s="1"/>
  <c r="G163" i="9"/>
  <c r="F163" i="9"/>
  <c r="H162" i="9"/>
  <c r="G162" i="9"/>
  <c r="E162" i="9" s="1"/>
  <c r="B162" i="9" s="1"/>
  <c r="F162" i="9"/>
  <c r="H161" i="9"/>
  <c r="E161" i="9" s="1"/>
  <c r="B161" i="9" s="1"/>
  <c r="G161" i="9"/>
  <c r="F161" i="9"/>
  <c r="H160" i="9"/>
  <c r="G160" i="9"/>
  <c r="E160" i="9" s="1"/>
  <c r="B160" i="9" s="1"/>
  <c r="F160" i="9"/>
  <c r="H159" i="9"/>
  <c r="E159" i="9" s="1"/>
  <c r="G159" i="9"/>
  <c r="F159" i="9"/>
  <c r="H158" i="9"/>
  <c r="G158" i="9"/>
  <c r="E158" i="9" s="1"/>
  <c r="B158" i="9" s="1"/>
  <c r="F158" i="9"/>
  <c r="H157" i="9"/>
  <c r="G157" i="9"/>
  <c r="E157" i="9" s="1"/>
  <c r="B157" i="9" s="1"/>
  <c r="F157" i="9"/>
  <c r="F156" i="9"/>
  <c r="H155" i="9"/>
  <c r="E155" i="9" s="1"/>
  <c r="G155" i="9"/>
  <c r="F155" i="9"/>
  <c r="B155" i="9"/>
  <c r="H154" i="9"/>
  <c r="G154" i="9"/>
  <c r="F154" i="9"/>
  <c r="E154" i="9"/>
  <c r="B154" i="9" s="1"/>
  <c r="H153" i="9"/>
  <c r="G153" i="9"/>
  <c r="E153" i="9" s="1"/>
  <c r="F153" i="9"/>
  <c r="B153" i="9"/>
  <c r="H152" i="9"/>
  <c r="G152" i="9"/>
  <c r="F152" i="9"/>
  <c r="E152" i="9"/>
  <c r="B152" i="9" s="1"/>
  <c r="H151" i="9"/>
  <c r="E151" i="9" s="1"/>
  <c r="G151" i="9"/>
  <c r="F151" i="9"/>
  <c r="B151" i="9"/>
  <c r="H150" i="9"/>
  <c r="G150" i="9"/>
  <c r="F150" i="9"/>
  <c r="E150" i="9"/>
  <c r="B150" i="9" s="1"/>
  <c r="H149" i="9"/>
  <c r="G149" i="9"/>
  <c r="E149" i="9" s="1"/>
  <c r="F149" i="9"/>
  <c r="B149" i="9"/>
  <c r="H148" i="9"/>
  <c r="G148" i="9"/>
  <c r="F148" i="9"/>
  <c r="E148" i="9"/>
  <c r="B148" i="9" s="1"/>
  <c r="H147" i="9"/>
  <c r="E147" i="9" s="1"/>
  <c r="G147" i="9"/>
  <c r="F147" i="9"/>
  <c r="B147" i="9"/>
  <c r="H146" i="9"/>
  <c r="G146" i="9"/>
  <c r="F146" i="9"/>
  <c r="E146" i="9"/>
  <c r="B146" i="9" s="1"/>
  <c r="H145" i="9"/>
  <c r="G145" i="9"/>
  <c r="E145" i="9" s="1"/>
  <c r="F145" i="9"/>
  <c r="B145" i="9"/>
  <c r="H144" i="9"/>
  <c r="G144" i="9"/>
  <c r="F144" i="9"/>
  <c r="E144" i="9"/>
  <c r="B144" i="9" s="1"/>
  <c r="H143" i="9"/>
  <c r="E143" i="9" s="1"/>
  <c r="G143" i="9"/>
  <c r="F143" i="9"/>
  <c r="B143" i="9"/>
  <c r="H142" i="9"/>
  <c r="G142" i="9"/>
  <c r="F142" i="9"/>
  <c r="E142" i="9"/>
  <c r="B142" i="9" s="1"/>
  <c r="H141" i="9"/>
  <c r="G141" i="9"/>
  <c r="E141" i="9" s="1"/>
  <c r="F141" i="9"/>
  <c r="B141" i="9"/>
  <c r="H140" i="9"/>
  <c r="G140" i="9"/>
  <c r="F140" i="9"/>
  <c r="E140" i="9"/>
  <c r="B140" i="9" s="1"/>
  <c r="H139" i="9"/>
  <c r="E139" i="9" s="1"/>
  <c r="G139" i="9"/>
  <c r="F139" i="9"/>
  <c r="B139" i="9"/>
  <c r="H138" i="9"/>
  <c r="G138" i="9"/>
  <c r="F138" i="9"/>
  <c r="E138" i="9"/>
  <c r="B138" i="9" s="1"/>
  <c r="H137" i="9"/>
  <c r="G137" i="9"/>
  <c r="E137" i="9" s="1"/>
  <c r="F137" i="9"/>
  <c r="B137" i="9"/>
  <c r="H136" i="9"/>
  <c r="G136" i="9"/>
  <c r="F136" i="9"/>
  <c r="E136" i="9"/>
  <c r="B136" i="9" s="1"/>
  <c r="H135" i="9"/>
  <c r="E135" i="9" s="1"/>
  <c r="G135" i="9"/>
  <c r="F135" i="9"/>
  <c r="B135" i="9"/>
  <c r="H134" i="9"/>
  <c r="G134" i="9"/>
  <c r="F134" i="9"/>
  <c r="E134" i="9"/>
  <c r="B134" i="9" s="1"/>
  <c r="H133" i="9"/>
  <c r="G133" i="9"/>
  <c r="E133" i="9" s="1"/>
  <c r="F133" i="9"/>
  <c r="B133" i="9"/>
  <c r="H132" i="9"/>
  <c r="G132" i="9"/>
  <c r="F132" i="9"/>
  <c r="E132" i="9"/>
  <c r="B132" i="9" s="1"/>
  <c r="H131" i="9"/>
  <c r="E131" i="9" s="1"/>
  <c r="G131" i="9"/>
  <c r="F131" i="9"/>
  <c r="B131" i="9"/>
  <c r="H130" i="9"/>
  <c r="G130" i="9"/>
  <c r="F130" i="9"/>
  <c r="E130" i="9"/>
  <c r="B130" i="9" s="1"/>
  <c r="H129" i="9"/>
  <c r="G129" i="9"/>
  <c r="E129" i="9" s="1"/>
  <c r="F129" i="9"/>
  <c r="B129" i="9"/>
  <c r="H128" i="9"/>
  <c r="G128" i="9"/>
  <c r="F128" i="9"/>
  <c r="E128" i="9"/>
  <c r="B128" i="9" s="1"/>
  <c r="H127" i="9"/>
  <c r="E127" i="9" s="1"/>
  <c r="G127" i="9"/>
  <c r="F127" i="9"/>
  <c r="B127" i="9"/>
  <c r="H126" i="9"/>
  <c r="G126" i="9"/>
  <c r="F126" i="9"/>
  <c r="E126" i="9"/>
  <c r="B126" i="9" s="1"/>
  <c r="H125" i="9"/>
  <c r="G125" i="9"/>
  <c r="E125" i="9" s="1"/>
  <c r="F125" i="9"/>
  <c r="B125" i="9"/>
  <c r="H124" i="9"/>
  <c r="G124" i="9"/>
  <c r="F124" i="9"/>
  <c r="E124" i="9"/>
  <c r="B124" i="9" s="1"/>
  <c r="H123" i="9"/>
  <c r="E123" i="9" s="1"/>
  <c r="G123" i="9"/>
  <c r="F123" i="9"/>
  <c r="B123" i="9"/>
  <c r="H122" i="9"/>
  <c r="G122" i="9"/>
  <c r="F122" i="9"/>
  <c r="E122" i="9"/>
  <c r="B122" i="9" s="1"/>
  <c r="H121" i="9"/>
  <c r="G121" i="9"/>
  <c r="E121" i="9" s="1"/>
  <c r="F121" i="9"/>
  <c r="B121" i="9"/>
  <c r="H120" i="9"/>
  <c r="G120" i="9"/>
  <c r="F120" i="9"/>
  <c r="E120" i="9"/>
  <c r="B120" i="9" s="1"/>
  <c r="H119" i="9"/>
  <c r="E119" i="9" s="1"/>
  <c r="G119" i="9"/>
  <c r="F119" i="9"/>
  <c r="B119" i="9"/>
  <c r="H118" i="9"/>
  <c r="G118" i="9"/>
  <c r="F118" i="9"/>
  <c r="E118" i="9"/>
  <c r="B118" i="9" s="1"/>
  <c r="H117" i="9"/>
  <c r="G117" i="9"/>
  <c r="E117" i="9" s="1"/>
  <c r="F117" i="9"/>
  <c r="B117" i="9"/>
  <c r="H116" i="9"/>
  <c r="G116" i="9"/>
  <c r="F116" i="9"/>
  <c r="E116" i="9"/>
  <c r="B116" i="9" s="1"/>
  <c r="H115" i="9"/>
  <c r="E115" i="9" s="1"/>
  <c r="G115" i="9"/>
  <c r="F115" i="9"/>
  <c r="B115" i="9"/>
  <c r="H114" i="9"/>
  <c r="G114" i="9"/>
  <c r="F114" i="9"/>
  <c r="E114" i="9"/>
  <c r="B114" i="9" s="1"/>
  <c r="H113" i="9"/>
  <c r="G113" i="9"/>
  <c r="E113" i="9" s="1"/>
  <c r="F113" i="9"/>
  <c r="B113" i="9"/>
  <c r="H112" i="9"/>
  <c r="G112" i="9"/>
  <c r="F112" i="9"/>
  <c r="E112" i="9"/>
  <c r="B112" i="9" s="1"/>
  <c r="H111" i="9"/>
  <c r="E111" i="9" s="1"/>
  <c r="G111" i="9"/>
  <c r="F111" i="9"/>
  <c r="B111" i="9"/>
  <c r="H110" i="9"/>
  <c r="G110" i="9"/>
  <c r="F110" i="9"/>
  <c r="E110" i="9"/>
  <c r="B110" i="9" s="1"/>
  <c r="H109" i="9"/>
  <c r="G109" i="9"/>
  <c r="E109" i="9" s="1"/>
  <c r="F109" i="9"/>
  <c r="B109" i="9"/>
  <c r="H108" i="9"/>
  <c r="G108" i="9"/>
  <c r="F108" i="9"/>
  <c r="E108" i="9"/>
  <c r="B108" i="9" s="1"/>
  <c r="H107" i="9"/>
  <c r="E107" i="9" s="1"/>
  <c r="G107" i="9"/>
  <c r="F107" i="9"/>
  <c r="B107" i="9"/>
  <c r="H106" i="9"/>
  <c r="G106" i="9"/>
  <c r="F106" i="9"/>
  <c r="E106" i="9"/>
  <c r="B106" i="9" s="1"/>
  <c r="H105" i="9"/>
  <c r="G105" i="9"/>
  <c r="E105" i="9" s="1"/>
  <c r="F105" i="9"/>
  <c r="B105" i="9"/>
  <c r="H104" i="9"/>
  <c r="G104" i="9"/>
  <c r="F104" i="9"/>
  <c r="E104" i="9"/>
  <c r="B104" i="9" s="1"/>
  <c r="H103" i="9"/>
  <c r="E103" i="9" s="1"/>
  <c r="G103" i="9"/>
  <c r="F103" i="9"/>
  <c r="B103" i="9"/>
  <c r="H102" i="9"/>
  <c r="G102" i="9"/>
  <c r="F102" i="9"/>
  <c r="E102" i="9"/>
  <c r="B102" i="9" s="1"/>
  <c r="H101" i="9"/>
  <c r="G101" i="9"/>
  <c r="E101" i="9" s="1"/>
  <c r="F101" i="9"/>
  <c r="B101" i="9"/>
  <c r="H100" i="9"/>
  <c r="G100" i="9"/>
  <c r="F100" i="9"/>
  <c r="E100" i="9"/>
  <c r="B100" i="9" s="1"/>
  <c r="H99" i="9"/>
  <c r="E99" i="9" s="1"/>
  <c r="G99" i="9"/>
  <c r="F99" i="9"/>
  <c r="B99" i="9"/>
  <c r="H98" i="9"/>
  <c r="G98" i="9"/>
  <c r="F98" i="9"/>
  <c r="E98" i="9"/>
  <c r="B98" i="9" s="1"/>
  <c r="H97" i="9"/>
  <c r="G97" i="9"/>
  <c r="E97" i="9" s="1"/>
  <c r="F97" i="9"/>
  <c r="B97" i="9"/>
  <c r="H96" i="9"/>
  <c r="G96" i="9"/>
  <c r="F96" i="9"/>
  <c r="E96" i="9"/>
  <c r="B96" i="9" s="1"/>
  <c r="H95" i="9"/>
  <c r="E95" i="9" s="1"/>
  <c r="G95" i="9"/>
  <c r="F95" i="9"/>
  <c r="B95" i="9"/>
  <c r="H94" i="9"/>
  <c r="G94" i="9"/>
  <c r="F94" i="9"/>
  <c r="E94" i="9"/>
  <c r="B94" i="9" s="1"/>
  <c r="H93" i="9"/>
  <c r="G93" i="9"/>
  <c r="E93" i="9" s="1"/>
  <c r="F93" i="9"/>
  <c r="B93" i="9"/>
  <c r="H92" i="9"/>
  <c r="G92" i="9"/>
  <c r="F92" i="9"/>
  <c r="E92" i="9"/>
  <c r="B92" i="9" s="1"/>
  <c r="H91" i="9"/>
  <c r="E91" i="9" s="1"/>
  <c r="G91" i="9"/>
  <c r="F91" i="9"/>
  <c r="B91" i="9"/>
  <c r="H90" i="9"/>
  <c r="G90" i="9"/>
  <c r="F90" i="9"/>
  <c r="E90" i="9"/>
  <c r="B90" i="9" s="1"/>
  <c r="H89" i="9"/>
  <c r="G89" i="9"/>
  <c r="E89" i="9" s="1"/>
  <c r="F89" i="9"/>
  <c r="B89" i="9"/>
  <c r="H88" i="9"/>
  <c r="G88" i="9"/>
  <c r="F88" i="9"/>
  <c r="E88" i="9"/>
  <c r="B88" i="9" s="1"/>
  <c r="H87" i="9"/>
  <c r="E87" i="9" s="1"/>
  <c r="G87" i="9"/>
  <c r="F87" i="9"/>
  <c r="B87" i="9"/>
  <c r="H86" i="9"/>
  <c r="G86" i="9"/>
  <c r="F86" i="9"/>
  <c r="E86" i="9"/>
  <c r="B86" i="9" s="1"/>
  <c r="H85" i="9"/>
  <c r="G85" i="9"/>
  <c r="E85" i="9" s="1"/>
  <c r="F85" i="9"/>
  <c r="B85" i="9"/>
  <c r="H84" i="9"/>
  <c r="G84" i="9"/>
  <c r="F84" i="9"/>
  <c r="E84" i="9"/>
  <c r="B84" i="9" s="1"/>
  <c r="H83" i="9"/>
  <c r="G83" i="9"/>
  <c r="F83" i="9"/>
  <c r="E83" i="9"/>
  <c r="B83" i="9" s="1"/>
  <c r="H82" i="9"/>
  <c r="E82" i="9" s="1"/>
  <c r="G82" i="9"/>
  <c r="F82" i="9"/>
  <c r="H81" i="9"/>
  <c r="G81" i="9"/>
  <c r="F81" i="9"/>
  <c r="H80" i="9"/>
  <c r="G80" i="9"/>
  <c r="E80" i="9" s="1"/>
  <c r="B80" i="9" s="1"/>
  <c r="F80" i="9"/>
  <c r="H79" i="9"/>
  <c r="G79" i="9"/>
  <c r="F79" i="9"/>
  <c r="E79" i="9"/>
  <c r="B79" i="9" s="1"/>
  <c r="H78" i="9"/>
  <c r="G78" i="9"/>
  <c r="F78" i="9"/>
  <c r="E78" i="9"/>
  <c r="B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E57" i="9" s="1"/>
  <c r="B57" i="9" s="1"/>
  <c r="G57" i="9"/>
  <c r="F57" i="9"/>
  <c r="H56" i="9"/>
  <c r="G56" i="9"/>
  <c r="F56" i="9"/>
  <c r="H55" i="9"/>
  <c r="G55" i="9"/>
  <c r="E55" i="9" s="1"/>
  <c r="B55" i="9" s="1"/>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F35" i="9"/>
  <c r="H34" i="9"/>
  <c r="G34" i="9"/>
  <c r="F34" i="9"/>
  <c r="H33" i="9"/>
  <c r="G33" i="9"/>
  <c r="F33" i="9"/>
  <c r="E33" i="9"/>
  <c r="B33" i="9" s="1"/>
  <c r="H32" i="9"/>
  <c r="G32" i="9"/>
  <c r="F32" i="9"/>
  <c r="E32" i="9"/>
  <c r="H31" i="9"/>
  <c r="G31" i="9"/>
  <c r="F31" i="9"/>
  <c r="H30" i="9"/>
  <c r="G30" i="9"/>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I3" i="9"/>
  <c r="H3" i="9"/>
  <c r="G3" i="9"/>
  <c r="D104" i="8"/>
  <c r="D97" i="8"/>
  <c r="D92" i="8"/>
  <c r="D87" i="8"/>
  <c r="D82" i="8"/>
  <c r="D77" i="8"/>
  <c r="D72" i="8"/>
  <c r="D67" i="8"/>
  <c r="D62" i="8"/>
  <c r="D57" i="8"/>
  <c r="D51" i="8" s="1"/>
  <c r="D45" i="8" s="1"/>
  <c r="C1622" i="1" s="1"/>
  <c r="G1622" i="1" s="1"/>
  <c r="D52" i="8"/>
  <c r="D46" i="8"/>
  <c r="D37" i="8"/>
  <c r="D27" i="8"/>
  <c r="C1604" i="1" s="1"/>
  <c r="D18" i="8"/>
  <c r="D8" i="8"/>
  <c r="D6" i="8" s="1"/>
  <c r="E44" i="7"/>
  <c r="D44" i="7"/>
  <c r="E39" i="7"/>
  <c r="D39" i="7"/>
  <c r="D38" i="7" s="1"/>
  <c r="E30" i="7"/>
  <c r="D30" i="7"/>
  <c r="E23" i="7"/>
  <c r="E22" i="7" s="1"/>
  <c r="D23" i="7"/>
  <c r="D22" i="7"/>
  <c r="H34" i="3" s="1"/>
  <c r="E14" i="7"/>
  <c r="D14" i="7"/>
  <c r="E7" i="7"/>
  <c r="E6" i="7" s="1"/>
  <c r="D7" i="7"/>
  <c r="D6" i="7" s="1"/>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G336" i="9" s="1"/>
  <c r="F174" i="5"/>
  <c r="F173" i="5"/>
  <c r="F172" i="5"/>
  <c r="E171" i="5"/>
  <c r="D171" i="5"/>
  <c r="C1176" i="1"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G215" i="9" s="1"/>
  <c r="E215" i="9" s="1"/>
  <c r="B215"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F427" i="4" s="1"/>
  <c r="E426" i="4"/>
  <c r="D421" i="1" s="1"/>
  <c r="H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F126" i="4" s="1"/>
  <c r="D126" i="4"/>
  <c r="D125" i="4" s="1"/>
  <c r="E125" i="4"/>
  <c r="F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C1682" i="1"/>
  <c r="G1682" i="1" s="1"/>
  <c r="C1681" i="1"/>
  <c r="H1681" i="1" s="1"/>
  <c r="H1680" i="1"/>
  <c r="G1680" i="1"/>
  <c r="C1680" i="1"/>
  <c r="C1679" i="1"/>
  <c r="H1679" i="1" s="1"/>
  <c r="H1678" i="1"/>
  <c r="C1678" i="1"/>
  <c r="G1678" i="1" s="1"/>
  <c r="H1677" i="1"/>
  <c r="G1677" i="1"/>
  <c r="C1677" i="1"/>
  <c r="C1676" i="1"/>
  <c r="H1676" i="1" s="1"/>
  <c r="G1675" i="1"/>
  <c r="C1675" i="1"/>
  <c r="H1675" i="1" s="1"/>
  <c r="C1674" i="1"/>
  <c r="G1674" i="1" s="1"/>
  <c r="H1673" i="1"/>
  <c r="G1673" i="1"/>
  <c r="C1673" i="1"/>
  <c r="H1672" i="1"/>
  <c r="G1672" i="1"/>
  <c r="C1672" i="1"/>
  <c r="C1671" i="1"/>
  <c r="H1671" i="1" s="1"/>
  <c r="H1670" i="1"/>
  <c r="C1670" i="1"/>
  <c r="G1670" i="1" s="1"/>
  <c r="H1669" i="1"/>
  <c r="G1669" i="1"/>
  <c r="C1669" i="1"/>
  <c r="C1668" i="1"/>
  <c r="H1668" i="1" s="1"/>
  <c r="G1667" i="1"/>
  <c r="C1667" i="1"/>
  <c r="H1667" i="1" s="1"/>
  <c r="C1666" i="1"/>
  <c r="G1666" i="1" s="1"/>
  <c r="H1665" i="1"/>
  <c r="G1665" i="1"/>
  <c r="C1665" i="1"/>
  <c r="H1664" i="1"/>
  <c r="G1664" i="1"/>
  <c r="C1664" i="1"/>
  <c r="C1663" i="1"/>
  <c r="H1663" i="1" s="1"/>
  <c r="H1662" i="1"/>
  <c r="C1662" i="1"/>
  <c r="G1662" i="1" s="1"/>
  <c r="H1661" i="1"/>
  <c r="G1661" i="1"/>
  <c r="C1661" i="1"/>
  <c r="C1660" i="1"/>
  <c r="H1660" i="1" s="1"/>
  <c r="G1659" i="1"/>
  <c r="C1659" i="1"/>
  <c r="H1659" i="1" s="1"/>
  <c r="C1658" i="1"/>
  <c r="G1658" i="1" s="1"/>
  <c r="H1657" i="1"/>
  <c r="G1657" i="1"/>
  <c r="C1657" i="1"/>
  <c r="H1656" i="1"/>
  <c r="G1656" i="1"/>
  <c r="C1656" i="1"/>
  <c r="C1655" i="1"/>
  <c r="H1655" i="1" s="1"/>
  <c r="H1654" i="1"/>
  <c r="C1654" i="1"/>
  <c r="G1654" i="1" s="1"/>
  <c r="H1653" i="1"/>
  <c r="G1653" i="1"/>
  <c r="C1653" i="1"/>
  <c r="C1652" i="1"/>
  <c r="H1652" i="1" s="1"/>
  <c r="G1651" i="1"/>
  <c r="C1651" i="1"/>
  <c r="H1651" i="1" s="1"/>
  <c r="C1650" i="1"/>
  <c r="G1650" i="1" s="1"/>
  <c r="H1649" i="1"/>
  <c r="G1649" i="1"/>
  <c r="C1649" i="1"/>
  <c r="H1648" i="1"/>
  <c r="G1648" i="1"/>
  <c r="C1648" i="1"/>
  <c r="C1647" i="1"/>
  <c r="H1647" i="1" s="1"/>
  <c r="H1646" i="1"/>
  <c r="C1646" i="1"/>
  <c r="G1646" i="1" s="1"/>
  <c r="H1645" i="1"/>
  <c r="G1645" i="1"/>
  <c r="C1645" i="1"/>
  <c r="C1644" i="1"/>
  <c r="H1644" i="1" s="1"/>
  <c r="G1643" i="1"/>
  <c r="C1643" i="1"/>
  <c r="H1643" i="1" s="1"/>
  <c r="C1642" i="1"/>
  <c r="G1642" i="1" s="1"/>
  <c r="H1641" i="1"/>
  <c r="G1641" i="1"/>
  <c r="C1641" i="1"/>
  <c r="H1640" i="1"/>
  <c r="G1640" i="1"/>
  <c r="C1640" i="1"/>
  <c r="C1639" i="1"/>
  <c r="H1639" i="1" s="1"/>
  <c r="H1638" i="1"/>
  <c r="C1638" i="1"/>
  <c r="G1638" i="1" s="1"/>
  <c r="H1637" i="1"/>
  <c r="G1637" i="1"/>
  <c r="C1637" i="1"/>
  <c r="C1636" i="1"/>
  <c r="H1636" i="1" s="1"/>
  <c r="G1635" i="1"/>
  <c r="C1635" i="1"/>
  <c r="H1635" i="1" s="1"/>
  <c r="H1633" i="1"/>
  <c r="G1633" i="1"/>
  <c r="C1633" i="1"/>
  <c r="H1632" i="1"/>
  <c r="G1632" i="1"/>
  <c r="C1632" i="1"/>
  <c r="C1631" i="1"/>
  <c r="H1631" i="1" s="1"/>
  <c r="H1630" i="1"/>
  <c r="G1630" i="1"/>
  <c r="C1630" i="1"/>
  <c r="H1629" i="1"/>
  <c r="G1629" i="1"/>
  <c r="C1629" i="1"/>
  <c r="C1628" i="1"/>
  <c r="C1627" i="1"/>
  <c r="H1627" i="1" s="1"/>
  <c r="H1626" i="1"/>
  <c r="G1626" i="1"/>
  <c r="C1626" i="1"/>
  <c r="H1625" i="1"/>
  <c r="G1625" i="1"/>
  <c r="C1625" i="1"/>
  <c r="C1624" i="1"/>
  <c r="C1623" i="1"/>
  <c r="H1623" i="1" s="1"/>
  <c r="C1620" i="1"/>
  <c r="C1619" i="1"/>
  <c r="H1619" i="1" s="1"/>
  <c r="H1618" i="1"/>
  <c r="G1618" i="1"/>
  <c r="C1618" i="1"/>
  <c r="H1617" i="1"/>
  <c r="G1617" i="1"/>
  <c r="C1617" i="1"/>
  <c r="C1616" i="1"/>
  <c r="C1615" i="1"/>
  <c r="H1615" i="1" s="1"/>
  <c r="H1614" i="1"/>
  <c r="G1614" i="1"/>
  <c r="C1614" i="1"/>
  <c r="H1613" i="1"/>
  <c r="C1613" i="1"/>
  <c r="G1613" i="1" s="1"/>
  <c r="C1612" i="1"/>
  <c r="C1611" i="1"/>
  <c r="H1611" i="1" s="1"/>
  <c r="H1610" i="1"/>
  <c r="G1610" i="1"/>
  <c r="C1610" i="1"/>
  <c r="H1609" i="1"/>
  <c r="G1609" i="1"/>
  <c r="C1609" i="1"/>
  <c r="C1608" i="1"/>
  <c r="C1607" i="1"/>
  <c r="H1607" i="1" s="1"/>
  <c r="C1606" i="1"/>
  <c r="H1606" i="1" s="1"/>
  <c r="C1605" i="1"/>
  <c r="G1605" i="1" s="1"/>
  <c r="C1603" i="1"/>
  <c r="H1603" i="1" s="1"/>
  <c r="H1601" i="1"/>
  <c r="G1601" i="1"/>
  <c r="C1601" i="1"/>
  <c r="C1600" i="1"/>
  <c r="C1599" i="1"/>
  <c r="H1599" i="1" s="1"/>
  <c r="H1598" i="1"/>
  <c r="G1598" i="1"/>
  <c r="C1598" i="1"/>
  <c r="H1597" i="1"/>
  <c r="G1597" i="1"/>
  <c r="C1597" i="1"/>
  <c r="C1596" i="1"/>
  <c r="C1595" i="1"/>
  <c r="H1595" i="1" s="1"/>
  <c r="H1594" i="1"/>
  <c r="C1594" i="1"/>
  <c r="G1594" i="1" s="1"/>
  <c r="C1593" i="1"/>
  <c r="H1593" i="1" s="1"/>
  <c r="C1592" i="1"/>
  <c r="C1591" i="1"/>
  <c r="H1591" i="1" s="1"/>
  <c r="H1590" i="1"/>
  <c r="G1590" i="1"/>
  <c r="C1590" i="1"/>
  <c r="H1589" i="1"/>
  <c r="G1589" i="1"/>
  <c r="C1589" i="1"/>
  <c r="C1588" i="1"/>
  <c r="C1587" i="1"/>
  <c r="H1587" i="1" s="1"/>
  <c r="H1586" i="1"/>
  <c r="G1586" i="1"/>
  <c r="C1586" i="1"/>
  <c r="C1585" i="1"/>
  <c r="H1585" i="1" s="1"/>
  <c r="C1584" i="1"/>
  <c r="C1583" i="1"/>
  <c r="H1583" i="1" s="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C1572"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H1560" i="1"/>
  <c r="G1560" i="1"/>
  <c r="I1560" i="1" s="1"/>
  <c r="D1560" i="1"/>
  <c r="C1560" i="1"/>
  <c r="J1560" i="1" s="1"/>
  <c r="D1559" i="1"/>
  <c r="C1559" i="1"/>
  <c r="D1558" i="1"/>
  <c r="H1558" i="1" s="1"/>
  <c r="C1558" i="1"/>
  <c r="D1557" i="1"/>
  <c r="C1557" i="1"/>
  <c r="D1556" i="1"/>
  <c r="C1556"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G1547" i="1" s="1"/>
  <c r="J1546" i="1"/>
  <c r="D1546" i="1"/>
  <c r="G1546" i="1" s="1"/>
  <c r="C1546" i="1"/>
  <c r="H1546" i="1" s="1"/>
  <c r="H1545" i="1"/>
  <c r="D1545" i="1"/>
  <c r="C1545" i="1"/>
  <c r="G1545" i="1" s="1"/>
  <c r="D1544" i="1"/>
  <c r="G1544" i="1" s="1"/>
  <c r="C1544" i="1"/>
  <c r="H1543" i="1"/>
  <c r="D1543" i="1"/>
  <c r="C1543" i="1"/>
  <c r="G1543" i="1" s="1"/>
  <c r="I1543" i="1" s="1"/>
  <c r="J1542" i="1"/>
  <c r="D1542" i="1"/>
  <c r="G1542" i="1" s="1"/>
  <c r="C1542" i="1"/>
  <c r="H1542" i="1" s="1"/>
  <c r="H1541" i="1"/>
  <c r="D1541" i="1"/>
  <c r="C1541" i="1"/>
  <c r="G1541" i="1" s="1"/>
  <c r="D1540" i="1"/>
  <c r="H1540" i="1" s="1"/>
  <c r="C1540" i="1"/>
  <c r="D1539" i="1"/>
  <c r="H1539" i="1" s="1"/>
  <c r="C1539" i="1"/>
  <c r="G1539" i="1" s="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C1526" i="1"/>
  <c r="C1525" i="1"/>
  <c r="H1524" i="1"/>
  <c r="D1524" i="1"/>
  <c r="C1524" i="1"/>
  <c r="G1524" i="1" s="1"/>
  <c r="H1523" i="1"/>
  <c r="D1523" i="1"/>
  <c r="C1523" i="1"/>
  <c r="G1523" i="1" s="1"/>
  <c r="H1522" i="1"/>
  <c r="D1522" i="1"/>
  <c r="C1522" i="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D1513" i="1"/>
  <c r="H1513" i="1" s="1"/>
  <c r="C1513" i="1"/>
  <c r="H1512" i="1"/>
  <c r="D1512" i="1"/>
  <c r="C1512" i="1"/>
  <c r="G1512" i="1" s="1"/>
  <c r="C1511"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C1486" i="1"/>
  <c r="C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C1462" i="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D1402"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D1394" i="1"/>
  <c r="H1394" i="1" s="1"/>
  <c r="C1394" i="1"/>
  <c r="H1393" i="1"/>
  <c r="D1393" i="1"/>
  <c r="C1393" i="1"/>
  <c r="G1393" i="1" s="1"/>
  <c r="H1392" i="1"/>
  <c r="D1392" i="1"/>
  <c r="C1392" i="1"/>
  <c r="G1392" i="1" s="1"/>
  <c r="D1391" i="1"/>
  <c r="C1391" i="1"/>
  <c r="G1391" i="1" s="1"/>
  <c r="H1390" i="1"/>
  <c r="D1390" i="1"/>
  <c r="C1390" i="1"/>
  <c r="D1389" i="1"/>
  <c r="C1389" i="1"/>
  <c r="G1389" i="1" s="1"/>
  <c r="D1388" i="1"/>
  <c r="C1388" i="1"/>
  <c r="D1387" i="1"/>
  <c r="H1387" i="1" s="1"/>
  <c r="C1387" i="1"/>
  <c r="H1386" i="1"/>
  <c r="D1386" i="1"/>
  <c r="C1386" i="1"/>
  <c r="D1385" i="1"/>
  <c r="C1385" i="1"/>
  <c r="G1385" i="1" s="1"/>
  <c r="D1384" i="1"/>
  <c r="C1384" i="1"/>
  <c r="D1383" i="1"/>
  <c r="C1383" i="1"/>
  <c r="D1382" i="1"/>
  <c r="C1382" i="1"/>
  <c r="G1382" i="1" s="1"/>
  <c r="H1381" i="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D1374" i="1"/>
  <c r="H1374" i="1" s="1"/>
  <c r="C1374" i="1"/>
  <c r="D1373" i="1"/>
  <c r="C1373" i="1"/>
  <c r="G1373" i="1" s="1"/>
  <c r="D1372" i="1"/>
  <c r="C1372" i="1"/>
  <c r="G1372" i="1" s="1"/>
  <c r="H1371" i="1"/>
  <c r="D1371" i="1"/>
  <c r="C1371" i="1"/>
  <c r="D1370" i="1"/>
  <c r="H1370" i="1" s="1"/>
  <c r="C1370" i="1"/>
  <c r="D1369" i="1"/>
  <c r="C1369" i="1"/>
  <c r="G1369" i="1" s="1"/>
  <c r="D1368" i="1"/>
  <c r="C1368" i="1"/>
  <c r="G1368" i="1" s="1"/>
  <c r="H1367" i="1"/>
  <c r="D1367" i="1"/>
  <c r="C1367" i="1"/>
  <c r="D1366" i="1"/>
  <c r="H1366" i="1" s="1"/>
  <c r="C1366" i="1"/>
  <c r="D1365" i="1"/>
  <c r="C1365" i="1"/>
  <c r="G1365" i="1" s="1"/>
  <c r="D1364" i="1"/>
  <c r="C1364" i="1"/>
  <c r="G1364" i="1" s="1"/>
  <c r="H1363" i="1"/>
  <c r="D1363" i="1"/>
  <c r="C1363" i="1"/>
  <c r="D1362" i="1"/>
  <c r="H1362" i="1" s="1"/>
  <c r="C1362" i="1"/>
  <c r="D1361" i="1"/>
  <c r="C1361" i="1"/>
  <c r="G1361" i="1" s="1"/>
  <c r="D1360" i="1"/>
  <c r="C1360" i="1"/>
  <c r="G1360" i="1" s="1"/>
  <c r="H1359" i="1"/>
  <c r="D1359" i="1"/>
  <c r="C1359" i="1"/>
  <c r="D1358" i="1"/>
  <c r="H1358" i="1" s="1"/>
  <c r="C1358" i="1"/>
  <c r="D1357" i="1"/>
  <c r="C1357" i="1"/>
  <c r="G1357" i="1" s="1"/>
  <c r="D1356" i="1"/>
  <c r="C1356" i="1"/>
  <c r="G1356" i="1" s="1"/>
  <c r="H1355" i="1"/>
  <c r="D1355" i="1"/>
  <c r="C1355" i="1"/>
  <c r="D1354" i="1"/>
  <c r="H1354" i="1" s="1"/>
  <c r="C1354" i="1"/>
  <c r="D1353" i="1"/>
  <c r="C1353" i="1"/>
  <c r="G1353" i="1" s="1"/>
  <c r="D1352" i="1"/>
  <c r="C1352" i="1"/>
  <c r="G1352" i="1" s="1"/>
  <c r="H1351" i="1"/>
  <c r="D1351" i="1"/>
  <c r="C1351" i="1"/>
  <c r="D1350" i="1"/>
  <c r="H1350" i="1" s="1"/>
  <c r="C1350" i="1"/>
  <c r="D1349" i="1"/>
  <c r="C1349" i="1"/>
  <c r="G1349" i="1" s="1"/>
  <c r="D1348" i="1"/>
  <c r="C1348" i="1"/>
  <c r="G1348" i="1" s="1"/>
  <c r="H1347" i="1"/>
  <c r="D1347" i="1"/>
  <c r="C1347" i="1"/>
  <c r="D1346" i="1"/>
  <c r="H1346" i="1" s="1"/>
  <c r="C1346" i="1"/>
  <c r="D1345" i="1"/>
  <c r="C1345" i="1"/>
  <c r="G1345" i="1" s="1"/>
  <c r="D1344" i="1"/>
  <c r="C1344" i="1"/>
  <c r="G1344" i="1" s="1"/>
  <c r="H1343" i="1"/>
  <c r="D1343" i="1"/>
  <c r="C1343" i="1"/>
  <c r="D1342" i="1"/>
  <c r="C1342" i="1"/>
  <c r="D1341" i="1"/>
  <c r="C1341" i="1"/>
  <c r="G1341" i="1" s="1"/>
  <c r="D1340" i="1"/>
  <c r="C1340" i="1"/>
  <c r="D1339" i="1"/>
  <c r="H1339" i="1" s="1"/>
  <c r="C1339" i="1"/>
  <c r="D1338" i="1"/>
  <c r="H1338" i="1" s="1"/>
  <c r="C1338" i="1"/>
  <c r="D1337" i="1"/>
  <c r="C1337" i="1"/>
  <c r="G1337" i="1" s="1"/>
  <c r="D1336" i="1"/>
  <c r="C1336" i="1"/>
  <c r="G1336" i="1" s="1"/>
  <c r="H1335" i="1"/>
  <c r="D1335" i="1"/>
  <c r="C1335" i="1"/>
  <c r="D1334" i="1"/>
  <c r="H1334" i="1" s="1"/>
  <c r="C1334" i="1"/>
  <c r="D1333" i="1"/>
  <c r="C1333" i="1"/>
  <c r="G1333" i="1" s="1"/>
  <c r="D1332" i="1"/>
  <c r="C1332" i="1"/>
  <c r="G1332" i="1" s="1"/>
  <c r="H1331" i="1"/>
  <c r="D1331" i="1"/>
  <c r="C1331" i="1"/>
  <c r="D1330" i="1"/>
  <c r="H1330" i="1" s="1"/>
  <c r="C1330" i="1"/>
  <c r="D1329" i="1"/>
  <c r="C1329" i="1"/>
  <c r="G1329" i="1" s="1"/>
  <c r="D1328" i="1"/>
  <c r="C1328" i="1"/>
  <c r="G1328" i="1" s="1"/>
  <c r="H1327" i="1"/>
  <c r="D1327" i="1"/>
  <c r="C1327" i="1"/>
  <c r="D1326" i="1"/>
  <c r="H1326" i="1" s="1"/>
  <c r="C1326" i="1"/>
  <c r="D1325" i="1"/>
  <c r="C1325" i="1"/>
  <c r="G1325" i="1" s="1"/>
  <c r="D1324" i="1"/>
  <c r="C1324" i="1"/>
  <c r="G1324" i="1" s="1"/>
  <c r="H1323" i="1"/>
  <c r="D1323" i="1"/>
  <c r="C1323" i="1"/>
  <c r="D1322" i="1"/>
  <c r="H1322" i="1" s="1"/>
  <c r="C1322" i="1"/>
  <c r="D1321" i="1"/>
  <c r="C1321" i="1"/>
  <c r="G1321" i="1" s="1"/>
  <c r="D1320" i="1"/>
  <c r="C1320" i="1"/>
  <c r="G1320" i="1" s="1"/>
  <c r="H1319" i="1"/>
  <c r="D1319" i="1"/>
  <c r="C1319" i="1"/>
  <c r="D1318" i="1"/>
  <c r="H1318" i="1" s="1"/>
  <c r="C1318" i="1"/>
  <c r="D1317" i="1"/>
  <c r="C1317" i="1"/>
  <c r="G1317" i="1" s="1"/>
  <c r="D1316" i="1"/>
  <c r="C1316" i="1"/>
  <c r="G1316" i="1" s="1"/>
  <c r="H1315" i="1"/>
  <c r="D1315" i="1"/>
  <c r="C1315" i="1"/>
  <c r="D1314" i="1"/>
  <c r="H1314" i="1" s="1"/>
  <c r="C1314" i="1"/>
  <c r="D1313" i="1"/>
  <c r="C1313" i="1"/>
  <c r="G1313" i="1" s="1"/>
  <c r="D1312" i="1"/>
  <c r="C1312" i="1"/>
  <c r="G1312" i="1" s="1"/>
  <c r="H1311" i="1"/>
  <c r="D1311" i="1"/>
  <c r="C1311" i="1"/>
  <c r="D1310" i="1"/>
  <c r="H1310" i="1" s="1"/>
  <c r="C1310" i="1"/>
  <c r="D1309" i="1"/>
  <c r="C1309" i="1"/>
  <c r="G1309" i="1" s="1"/>
  <c r="D1308" i="1"/>
  <c r="C1308" i="1"/>
  <c r="G1308" i="1" s="1"/>
  <c r="D1307" i="1"/>
  <c r="H1307" i="1" s="1"/>
  <c r="C1307" i="1"/>
  <c r="D1306" i="1"/>
  <c r="H1306" i="1" s="1"/>
  <c r="C1306" i="1"/>
  <c r="D1305" i="1"/>
  <c r="C1305" i="1"/>
  <c r="D1304" i="1"/>
  <c r="C1304" i="1"/>
  <c r="G1304" i="1" s="1"/>
  <c r="H1303" i="1"/>
  <c r="D1303" i="1"/>
  <c r="C1303" i="1"/>
  <c r="D1302" i="1"/>
  <c r="C1302" i="1"/>
  <c r="D1301" i="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D1291" i="1"/>
  <c r="C1291" i="1"/>
  <c r="H1290" i="1"/>
  <c r="G1290" i="1"/>
  <c r="D1290" i="1"/>
  <c r="C1290" i="1"/>
  <c r="H1289" i="1"/>
  <c r="G1289" i="1"/>
  <c r="D1289" i="1"/>
  <c r="C1289" i="1"/>
  <c r="H1288" i="1"/>
  <c r="G1288" i="1"/>
  <c r="D1288" i="1"/>
  <c r="C1288"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C1264" i="1"/>
  <c r="H1263" i="1"/>
  <c r="G1263" i="1"/>
  <c r="D1263" i="1"/>
  <c r="C1263" i="1"/>
  <c r="H1262" i="1"/>
  <c r="G1262" i="1"/>
  <c r="D1262" i="1"/>
  <c r="C1262" i="1"/>
  <c r="G1261" i="1"/>
  <c r="D1261" i="1"/>
  <c r="H1261" i="1" s="1"/>
  <c r="C1261" i="1"/>
  <c r="D1260" i="1"/>
  <c r="H1260" i="1" s="1"/>
  <c r="C1260" i="1"/>
  <c r="D1258" i="1"/>
  <c r="H1258" i="1" s="1"/>
  <c r="C1258" i="1"/>
  <c r="H1257" i="1"/>
  <c r="G1257" i="1"/>
  <c r="D1257" i="1"/>
  <c r="C1257" i="1"/>
  <c r="H1256"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D1200" i="1"/>
  <c r="C1200" i="1"/>
  <c r="G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G1183" i="1"/>
  <c r="D1183" i="1"/>
  <c r="H1183" i="1" s="1"/>
  <c r="C1183" i="1"/>
  <c r="D1182" i="1"/>
  <c r="C1182" i="1"/>
  <c r="D1179" i="1"/>
  <c r="C1179" i="1"/>
  <c r="D1178" i="1"/>
  <c r="H1178" i="1" s="1"/>
  <c r="C1178" i="1"/>
  <c r="D1177" i="1"/>
  <c r="H1177" i="1" s="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D1167" i="1"/>
  <c r="H1167" i="1" s="1"/>
  <c r="C1167" i="1"/>
  <c r="D1166" i="1"/>
  <c r="H1166" i="1" s="1"/>
  <c r="C1166" i="1"/>
  <c r="D1165" i="1"/>
  <c r="H1165" i="1" s="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2" i="1"/>
  <c r="D1152" i="1"/>
  <c r="G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G1060" i="1" s="1"/>
  <c r="C1060"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D1041" i="1"/>
  <c r="G1041" i="1" s="1"/>
  <c r="C1041" i="1"/>
  <c r="D1040" i="1"/>
  <c r="H1040" i="1" s="1"/>
  <c r="C1040" i="1"/>
  <c r="D1039" i="1"/>
  <c r="G1039" i="1" s="1"/>
  <c r="C1039" i="1"/>
  <c r="H1038" i="1"/>
  <c r="G1038" i="1"/>
  <c r="D1038" i="1"/>
  <c r="C1038" i="1"/>
  <c r="H1037" i="1"/>
  <c r="G1037" i="1"/>
  <c r="D1037" i="1"/>
  <c r="C1037" i="1"/>
  <c r="H1036" i="1"/>
  <c r="G1036" i="1"/>
  <c r="D1036" i="1"/>
  <c r="C1036" i="1"/>
  <c r="D1035" i="1"/>
  <c r="G1035" i="1" s="1"/>
  <c r="C1035" i="1"/>
  <c r="D1034" i="1"/>
  <c r="G1034" i="1" s="1"/>
  <c r="C1034" i="1"/>
  <c r="H1033" i="1"/>
  <c r="D1033" i="1"/>
  <c r="G1033" i="1" s="1"/>
  <c r="C1033" i="1"/>
  <c r="D1032" i="1"/>
  <c r="G1032" i="1" s="1"/>
  <c r="C1032" i="1"/>
  <c r="D1031" i="1"/>
  <c r="G1031" i="1" s="1"/>
  <c r="C1031" i="1"/>
  <c r="D1030" i="1"/>
  <c r="G1030" i="1" s="1"/>
  <c r="C1030" i="1"/>
  <c r="D1029" i="1"/>
  <c r="G1029" i="1" s="1"/>
  <c r="C1029" i="1"/>
  <c r="D1028" i="1"/>
  <c r="G1028" i="1" s="1"/>
  <c r="C1028" i="1"/>
  <c r="D1027" i="1"/>
  <c r="G1027" i="1" s="1"/>
  <c r="C1027" i="1"/>
  <c r="D1026" i="1"/>
  <c r="G1026" i="1" s="1"/>
  <c r="C1026" i="1"/>
  <c r="D1025" i="1"/>
  <c r="G1025" i="1" s="1"/>
  <c r="C1025" i="1"/>
  <c r="D1024" i="1"/>
  <c r="G1024" i="1" s="1"/>
  <c r="C1024" i="1"/>
  <c r="D1023" i="1"/>
  <c r="G1023" i="1" s="1"/>
  <c r="C1023" i="1"/>
  <c r="D1022" i="1"/>
  <c r="G1022" i="1" s="1"/>
  <c r="C1022" i="1"/>
  <c r="D1021" i="1"/>
  <c r="G1021" i="1" s="1"/>
  <c r="C1021" i="1"/>
  <c r="D1020" i="1"/>
  <c r="G1020" i="1" s="1"/>
  <c r="C1020" i="1"/>
  <c r="H1019" i="1"/>
  <c r="G1019" i="1"/>
  <c r="D1019" i="1"/>
  <c r="C1019" i="1"/>
  <c r="D1018" i="1"/>
  <c r="G1018" i="1" s="1"/>
  <c r="C1018" i="1"/>
  <c r="D1016" i="1"/>
  <c r="G1016" i="1" s="1"/>
  <c r="C1016" i="1"/>
  <c r="D1015" i="1"/>
  <c r="G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G648" i="1" s="1"/>
  <c r="C648" i="1"/>
  <c r="D647" i="1"/>
  <c r="G647" i="1" s="1"/>
  <c r="C647" i="1"/>
  <c r="D646" i="1"/>
  <c r="H646" i="1" s="1"/>
  <c r="C646" i="1"/>
  <c r="D645" i="1"/>
  <c r="C645" i="1"/>
  <c r="H645" i="1" s="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H422" i="1" s="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D382" i="1"/>
  <c r="G382" i="1" s="1"/>
  <c r="C382" i="1"/>
  <c r="D381" i="1"/>
  <c r="G381" i="1" s="1"/>
  <c r="C381" i="1"/>
  <c r="D380" i="1"/>
  <c r="G380" i="1" s="1"/>
  <c r="C380" i="1"/>
  <c r="D379" i="1"/>
  <c r="G379" i="1" s="1"/>
  <c r="C379" i="1"/>
  <c r="D378" i="1"/>
  <c r="G378" i="1" s="1"/>
  <c r="C378" i="1"/>
  <c r="D377" i="1"/>
  <c r="G377" i="1" s="1"/>
  <c r="C377" i="1"/>
  <c r="D376" i="1"/>
  <c r="G376" i="1" s="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H268" i="1"/>
  <c r="G268" i="1"/>
  <c r="D268" i="1"/>
  <c r="C268" i="1"/>
  <c r="D267" i="1"/>
  <c r="H267" i="1" s="1"/>
  <c r="C267" i="1"/>
  <c r="H266" i="1"/>
  <c r="G266" i="1"/>
  <c r="D266" i="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D214" i="1"/>
  <c r="H214" i="1" s="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G197" i="1"/>
  <c r="D197" i="1"/>
  <c r="H197" i="1" s="1"/>
  <c r="C197" i="1"/>
  <c r="D196" i="1"/>
  <c r="H196" i="1" s="1"/>
  <c r="C196" i="1"/>
  <c r="G195" i="1"/>
  <c r="D195" i="1"/>
  <c r="H195" i="1" s="1"/>
  <c r="C195" i="1"/>
  <c r="H194" i="1"/>
  <c r="G194" i="1"/>
  <c r="D194" i="1"/>
  <c r="C194"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H181" i="1"/>
  <c r="G181" i="1"/>
  <c r="D181" i="1"/>
  <c r="C181" i="1"/>
  <c r="H180" i="1"/>
  <c r="G180" i="1"/>
  <c r="D180" i="1"/>
  <c r="C180" i="1"/>
  <c r="D179" i="1"/>
  <c r="G179" i="1" s="1"/>
  <c r="C179" i="1"/>
  <c r="H178" i="1"/>
  <c r="D178" i="1"/>
  <c r="G178" i="1" s="1"/>
  <c r="C178" i="1"/>
  <c r="D177" i="1"/>
  <c r="G177" i="1" s="1"/>
  <c r="C177" i="1"/>
  <c r="D176" i="1"/>
  <c r="G176" i="1" s="1"/>
  <c r="C176" i="1"/>
  <c r="D175" i="1"/>
  <c r="G175" i="1" s="1"/>
  <c r="C175" i="1"/>
  <c r="D174" i="1"/>
  <c r="G174" i="1" s="1"/>
  <c r="C174" i="1"/>
  <c r="D173" i="1"/>
  <c r="G173" i="1" s="1"/>
  <c r="C173" i="1"/>
  <c r="D172" i="1"/>
  <c r="G172" i="1" s="1"/>
  <c r="C172" i="1"/>
  <c r="D171" i="1"/>
  <c r="G171" i="1" s="1"/>
  <c r="C171" i="1"/>
  <c r="D170" i="1"/>
  <c r="G170" i="1" s="1"/>
  <c r="C170" i="1"/>
  <c r="D169" i="1"/>
  <c r="G169" i="1" s="1"/>
  <c r="C169" i="1"/>
  <c r="H168" i="1"/>
  <c r="D168" i="1"/>
  <c r="G168" i="1" s="1"/>
  <c r="C168" i="1"/>
  <c r="D167" i="1"/>
  <c r="H167" i="1" s="1"/>
  <c r="C167" i="1"/>
  <c r="C166" i="1"/>
  <c r="D165" i="1"/>
  <c r="H165" i="1" s="1"/>
  <c r="C165" i="1"/>
  <c r="D164" i="1"/>
  <c r="H164" i="1" s="1"/>
  <c r="C164" i="1"/>
  <c r="H163" i="1"/>
  <c r="G163" i="1"/>
  <c r="D163" i="1"/>
  <c r="C163" i="1"/>
  <c r="D162" i="1"/>
  <c r="H162" i="1" s="1"/>
  <c r="C162" i="1"/>
  <c r="D161" i="1"/>
  <c r="H161" i="1" s="1"/>
  <c r="C161" i="1"/>
  <c r="D159" i="1"/>
  <c r="H159" i="1" s="1"/>
  <c r="C159" i="1"/>
  <c r="D158" i="1"/>
  <c r="H158" i="1" s="1"/>
  <c r="C158" i="1"/>
  <c r="H157" i="1"/>
  <c r="G157" i="1"/>
  <c r="D157" i="1"/>
  <c r="C157" i="1"/>
  <c r="D156" i="1"/>
  <c r="H156" i="1" s="1"/>
  <c r="C156" i="1"/>
  <c r="H155" i="1"/>
  <c r="G155" i="1"/>
  <c r="D155" i="1"/>
  <c r="C155" i="1"/>
  <c r="D154" i="1"/>
  <c r="H154" i="1" s="1"/>
  <c r="C154" i="1"/>
  <c r="D153" i="1"/>
  <c r="H153" i="1" s="1"/>
  <c r="C153" i="1"/>
  <c r="H152" i="1"/>
  <c r="G152" i="1"/>
  <c r="D152" i="1"/>
  <c r="C152"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D132" i="1"/>
  <c r="G132" i="1" s="1"/>
  <c r="C132" i="1"/>
  <c r="D131" i="1"/>
  <c r="G131" i="1" s="1"/>
  <c r="C131" i="1"/>
  <c r="D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182" i="1" l="1"/>
  <c r="F178" i="5"/>
  <c r="H1382" i="1"/>
  <c r="H1383" i="1"/>
  <c r="H1391" i="1"/>
  <c r="G1394" i="1"/>
  <c r="G1540" i="1"/>
  <c r="J1558" i="1"/>
  <c r="I34" i="3"/>
  <c r="D1555" i="1"/>
  <c r="H1555" i="1" s="1"/>
  <c r="E5" i="7"/>
  <c r="E327" i="9"/>
  <c r="B327" i="9" s="1"/>
  <c r="G1266" i="1"/>
  <c r="E31" i="9"/>
  <c r="B31" i="9" s="1"/>
  <c r="E37" i="9"/>
  <c r="B37" i="9" s="1"/>
  <c r="E329" i="9"/>
  <c r="B329" i="9" s="1"/>
  <c r="C1555" i="1"/>
  <c r="G1558" i="1"/>
  <c r="I1558" i="1" s="1"/>
  <c r="D5" i="7"/>
  <c r="H33" i="3" s="1"/>
  <c r="I30" i="3"/>
  <c r="D1510" i="1"/>
  <c r="F115" i="6"/>
  <c r="D1511" i="1"/>
  <c r="H1511" i="1" s="1"/>
  <c r="G1513" i="1"/>
  <c r="G1522" i="1"/>
  <c r="G645" i="1"/>
  <c r="H1179" i="1"/>
  <c r="H1605" i="1"/>
  <c r="H1622" i="1"/>
  <c r="C1634" i="1"/>
  <c r="G1634" i="1" s="1"/>
  <c r="I40" i="3"/>
  <c r="E311" i="9"/>
  <c r="B311" i="9" s="1"/>
  <c r="E326" i="9"/>
  <c r="B326" i="9" s="1"/>
  <c r="G1606" i="1"/>
  <c r="D25" i="8"/>
  <c r="C1602" i="1" s="1"/>
  <c r="G1593" i="1"/>
  <c r="G1585" i="1"/>
  <c r="G1683" i="1"/>
  <c r="G1681" i="1"/>
  <c r="H1342" i="1"/>
  <c r="G1390" i="1"/>
  <c r="G1388" i="1"/>
  <c r="G1387" i="1"/>
  <c r="H1389" i="1"/>
  <c r="H1388" i="1"/>
  <c r="G1386" i="1"/>
  <c r="G1384" i="1"/>
  <c r="H1385" i="1"/>
  <c r="H1384" i="1"/>
  <c r="G1260" i="1"/>
  <c r="G1340" i="1"/>
  <c r="G1383" i="1"/>
  <c r="G1305" i="1"/>
  <c r="E314" i="9"/>
  <c r="B314" i="9" s="1"/>
  <c r="G298" i="1"/>
  <c r="G416" i="1"/>
  <c r="D423" i="1"/>
  <c r="H423" i="1" s="1"/>
  <c r="G415" i="1"/>
  <c r="F171" i="5"/>
  <c r="H1176" i="1"/>
  <c r="D1264" i="1"/>
  <c r="H1264" i="1" s="1"/>
  <c r="E255" i="5"/>
  <c r="D1259" i="1" s="1"/>
  <c r="E303" i="9"/>
  <c r="B303" i="9" s="1"/>
  <c r="D274" i="5"/>
  <c r="H1287" i="1"/>
  <c r="H1291" i="1"/>
  <c r="F296" i="5"/>
  <c r="C1300" i="1"/>
  <c r="H1301" i="1"/>
  <c r="H1302" i="1"/>
  <c r="F297" i="5"/>
  <c r="G1292" i="1"/>
  <c r="G1301" i="1"/>
  <c r="G1302" i="1"/>
  <c r="E296" i="5"/>
  <c r="D1300" i="1" s="1"/>
  <c r="G1291" i="1"/>
  <c r="H1281" i="1"/>
  <c r="G1281" i="1"/>
  <c r="E274" i="5"/>
  <c r="D1278" i="1" s="1"/>
  <c r="G1265" i="1"/>
  <c r="E304" i="9"/>
  <c r="B304" i="9" s="1"/>
  <c r="G1258" i="1"/>
  <c r="E340" i="9"/>
  <c r="B340" i="9" s="1"/>
  <c r="G1182" i="1"/>
  <c r="G1179" i="1"/>
  <c r="G1178" i="1"/>
  <c r="G1176" i="1"/>
  <c r="G1177" i="1"/>
  <c r="G1169" i="1"/>
  <c r="G1167" i="1"/>
  <c r="E313" i="9"/>
  <c r="B313" i="9" s="1"/>
  <c r="G1166" i="1"/>
  <c r="G1165" i="1"/>
  <c r="G1155" i="1"/>
  <c r="G1161" i="1"/>
  <c r="F71" i="5"/>
  <c r="F341" i="9"/>
  <c r="B341" i="9" s="1"/>
  <c r="H1060" i="1"/>
  <c r="H1057" i="1"/>
  <c r="H1059" i="1"/>
  <c r="G1040" i="1"/>
  <c r="H1041" i="1"/>
  <c r="H1039" i="1"/>
  <c r="H1034" i="1"/>
  <c r="H1035" i="1"/>
  <c r="H1032" i="1"/>
  <c r="H1031" i="1"/>
  <c r="H1030" i="1"/>
  <c r="H1029" i="1"/>
  <c r="H1028" i="1"/>
  <c r="H1027" i="1"/>
  <c r="H1026" i="1"/>
  <c r="H1024" i="1"/>
  <c r="H1025" i="1"/>
  <c r="H1023" i="1"/>
  <c r="H1022" i="1"/>
  <c r="H1021" i="1"/>
  <c r="H1018" i="1"/>
  <c r="H1020" i="1"/>
  <c r="H1016" i="1"/>
  <c r="H1015" i="1"/>
  <c r="G1013" i="1"/>
  <c r="G1014" i="1"/>
  <c r="G848" i="1"/>
  <c r="E48" i="9"/>
  <c r="G677" i="1"/>
  <c r="G676" i="1"/>
  <c r="E296" i="9"/>
  <c r="B296" i="9" s="1"/>
  <c r="H648" i="1"/>
  <c r="H647" i="1"/>
  <c r="G646" i="1"/>
  <c r="G649" i="1"/>
  <c r="F656" i="4"/>
  <c r="H389" i="1"/>
  <c r="H382" i="1"/>
  <c r="H381" i="1"/>
  <c r="H380" i="1"/>
  <c r="H379" i="1"/>
  <c r="H378" i="1"/>
  <c r="H377" i="1"/>
  <c r="H376" i="1"/>
  <c r="H374" i="1"/>
  <c r="H375" i="1"/>
  <c r="G302" i="1"/>
  <c r="G301" i="1"/>
  <c r="G300" i="1"/>
  <c r="H299" i="1"/>
  <c r="G421" i="1"/>
  <c r="G422" i="1"/>
  <c r="E294" i="9"/>
  <c r="B294" i="9" s="1"/>
  <c r="E648" i="4"/>
  <c r="D642" i="1" s="1"/>
  <c r="F426" i="4"/>
  <c r="G270" i="1"/>
  <c r="G272" i="1"/>
  <c r="E273" i="4"/>
  <c r="G267" i="1"/>
  <c r="E262" i="4"/>
  <c r="D258" i="1" s="1"/>
  <c r="G215" i="1"/>
  <c r="E202" i="4"/>
  <c r="D198" i="1" s="1"/>
  <c r="G214" i="1"/>
  <c r="G212" i="1"/>
  <c r="G213" i="1"/>
  <c r="G196" i="1"/>
  <c r="F244" i="9"/>
  <c r="B244" i="9" s="1"/>
  <c r="E56" i="9"/>
  <c r="G190" i="1"/>
  <c r="F243" i="9"/>
  <c r="H193" i="1"/>
  <c r="B242" i="9"/>
  <c r="F194" i="4"/>
  <c r="B241" i="9"/>
  <c r="F241" i="9"/>
  <c r="G184" i="1"/>
  <c r="F240" i="9"/>
  <c r="B240" i="9" s="1"/>
  <c r="G182" i="1"/>
  <c r="E52" i="9"/>
  <c r="B52" i="9" s="1"/>
  <c r="H174" i="1"/>
  <c r="E51" i="9"/>
  <c r="B51" i="9" s="1"/>
  <c r="B238" i="9"/>
  <c r="H179" i="1"/>
  <c r="H177" i="1"/>
  <c r="H176" i="1"/>
  <c r="H175" i="1"/>
  <c r="H173" i="1"/>
  <c r="H172" i="1"/>
  <c r="H171" i="1"/>
  <c r="H170" i="1"/>
  <c r="H169" i="1"/>
  <c r="D166" i="1"/>
  <c r="H166" i="1" s="1"/>
  <c r="G167" i="1"/>
  <c r="G165" i="1"/>
  <c r="G164" i="1"/>
  <c r="G161" i="1"/>
  <c r="G162" i="1"/>
  <c r="G159" i="1"/>
  <c r="G156" i="1"/>
  <c r="G158" i="1"/>
  <c r="F237" i="9"/>
  <c r="B237" i="9" s="1"/>
  <c r="G154" i="1"/>
  <c r="E153" i="4"/>
  <c r="G153" i="1"/>
  <c r="H150" i="1"/>
  <c r="H151" i="1"/>
  <c r="H133" i="1"/>
  <c r="H131" i="1"/>
  <c r="H132" i="1"/>
  <c r="G125" i="1"/>
  <c r="G126" i="1"/>
  <c r="G121" i="1"/>
  <c r="G122" i="1"/>
  <c r="G124" i="1"/>
  <c r="F236" i="9"/>
  <c r="B236" i="9" s="1"/>
  <c r="H78" i="1"/>
  <c r="G78" i="1"/>
  <c r="F82" i="4"/>
  <c r="F83" i="4"/>
  <c r="G79" i="1"/>
  <c r="G81" i="1"/>
  <c r="E35" i="9"/>
  <c r="B35" i="9" s="1"/>
  <c r="G66" i="1"/>
  <c r="E49" i="4"/>
  <c r="D45" i="1" s="1"/>
  <c r="E6" i="4"/>
  <c r="D2" i="1" s="1"/>
  <c r="G65" i="1"/>
  <c r="E34" i="9"/>
  <c r="B34" i="9" s="1"/>
  <c r="E307" i="9"/>
  <c r="B307" i="9" s="1"/>
  <c r="E36" i="9"/>
  <c r="B36" i="9" s="1"/>
  <c r="E320" i="9"/>
  <c r="B320" i="9" s="1"/>
  <c r="E312" i="9"/>
  <c r="B312" i="9" s="1"/>
  <c r="E322" i="9"/>
  <c r="B322" i="9" s="1"/>
  <c r="E324" i="9"/>
  <c r="B324" i="9" s="1"/>
  <c r="I1544" i="1"/>
  <c r="H1557" i="1"/>
  <c r="G1557" i="1"/>
  <c r="I1557" i="1" s="1"/>
  <c r="J1557" i="1"/>
  <c r="H1570" i="1"/>
  <c r="G1570" i="1"/>
  <c r="J1570" i="1"/>
  <c r="H1581" i="1"/>
  <c r="G1581" i="1"/>
  <c r="J1581" i="1"/>
  <c r="D202" i="4"/>
  <c r="F203" i="4"/>
  <c r="E308" i="4"/>
  <c r="F452" i="4"/>
  <c r="D431" i="4"/>
  <c r="G1526" i="1"/>
  <c r="J1544" i="1"/>
  <c r="H1553" i="1"/>
  <c r="G1553" i="1"/>
  <c r="J1553" i="1"/>
  <c r="H1563" i="1"/>
  <c r="G1563" i="1"/>
  <c r="H1568" i="1"/>
  <c r="G1568" i="1"/>
  <c r="I1568" i="1" s="1"/>
  <c r="J1568" i="1"/>
  <c r="H1579" i="1"/>
  <c r="G1579" i="1"/>
  <c r="J1579" i="1"/>
  <c r="F178" i="4"/>
  <c r="D164" i="4"/>
  <c r="F361" i="4"/>
  <c r="D360" i="4"/>
  <c r="H339" i="9"/>
  <c r="E177" i="5"/>
  <c r="F6" i="6"/>
  <c r="D5" i="6"/>
  <c r="C1402" i="1"/>
  <c r="E38" i="7"/>
  <c r="D1572"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I1541" i="1"/>
  <c r="I1542" i="1"/>
  <c r="I1545" i="1"/>
  <c r="I1546" i="1"/>
  <c r="H1551" i="1"/>
  <c r="G1551" i="1"/>
  <c r="I1551" i="1" s="1"/>
  <c r="J1551" i="1"/>
  <c r="H1556" i="1"/>
  <c r="G1556" i="1"/>
  <c r="H1561" i="1"/>
  <c r="G1561" i="1"/>
  <c r="I1561" i="1" s="1"/>
  <c r="J1561" i="1"/>
  <c r="H1566" i="1"/>
  <c r="G1566" i="1"/>
  <c r="I1566" i="1" s="1"/>
  <c r="J1566" i="1"/>
  <c r="H1576" i="1"/>
  <c r="G1576" i="1"/>
  <c r="J1576" i="1"/>
  <c r="E164" i="4"/>
  <c r="F165" i="4"/>
  <c r="F234" i="4"/>
  <c r="D230" i="4"/>
  <c r="F355" i="4"/>
  <c r="D354" i="4"/>
  <c r="D584" i="4"/>
  <c r="F585" i="4"/>
  <c r="E129" i="6"/>
  <c r="D1525" i="1" s="1"/>
  <c r="H1525" i="1" s="1"/>
  <c r="D1526" i="1"/>
  <c r="H1526" i="1" s="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H1380" i="1"/>
  <c r="G1525" i="1"/>
  <c r="H1544" i="1"/>
  <c r="H1549" i="1"/>
  <c r="G1549" i="1"/>
  <c r="I1549" i="1" s="1"/>
  <c r="J1549" i="1"/>
  <c r="H1559" i="1"/>
  <c r="G1559" i="1"/>
  <c r="J1559" i="1"/>
  <c r="H1564" i="1"/>
  <c r="G1564" i="1"/>
  <c r="J1564" i="1"/>
  <c r="H1574" i="1"/>
  <c r="G1574" i="1"/>
  <c r="I1574" i="1" s="1"/>
  <c r="J1574" i="1"/>
  <c r="H1584" i="1"/>
  <c r="G1584" i="1"/>
  <c r="H1588" i="1"/>
  <c r="G1588" i="1"/>
  <c r="H1592" i="1"/>
  <c r="G1592" i="1"/>
  <c r="H1596" i="1"/>
  <c r="G1596" i="1"/>
  <c r="H1600" i="1"/>
  <c r="G1600" i="1"/>
  <c r="H1604" i="1"/>
  <c r="G1604" i="1"/>
  <c r="H1608" i="1"/>
  <c r="G1608" i="1"/>
  <c r="H1612" i="1"/>
  <c r="G1612" i="1"/>
  <c r="H1616" i="1"/>
  <c r="G1616" i="1"/>
  <c r="H1620" i="1"/>
  <c r="G1620" i="1"/>
  <c r="H1624" i="1"/>
  <c r="G1624" i="1"/>
  <c r="H1628" i="1"/>
  <c r="G1628" i="1"/>
  <c r="F13" i="5"/>
  <c r="D12" i="5"/>
  <c r="E119" i="5"/>
  <c r="D1124" i="1" s="1"/>
  <c r="F256" i="5"/>
  <c r="D255" i="5"/>
  <c r="H28" i="3"/>
  <c r="F35" i="6"/>
  <c r="C1431" i="1"/>
  <c r="E35" i="6"/>
  <c r="D1462" i="1"/>
  <c r="H1462" i="1" s="1"/>
  <c r="E89" i="6"/>
  <c r="D1485" i="1" s="1"/>
  <c r="H1485" i="1" s="1"/>
  <c r="D1486" i="1"/>
  <c r="H1486" i="1" s="1"/>
  <c r="J1547" i="1"/>
  <c r="D373" i="4"/>
  <c r="F374" i="4"/>
  <c r="E584" i="4"/>
  <c r="D578" i="1" s="1"/>
  <c r="D647" i="4"/>
  <c r="E12" i="5"/>
  <c r="F35" i="5"/>
  <c r="D70" i="5"/>
  <c r="D135" i="5"/>
  <c r="F136" i="5"/>
  <c r="E5" i="6"/>
  <c r="J1541" i="1"/>
  <c r="J1543" i="1"/>
  <c r="J1545" i="1"/>
  <c r="G1583" i="1"/>
  <c r="G1587" i="1"/>
  <c r="G1591" i="1"/>
  <c r="G1595" i="1"/>
  <c r="G1599" i="1"/>
  <c r="G1603" i="1"/>
  <c r="G1607" i="1"/>
  <c r="G1611" i="1"/>
  <c r="G1615" i="1"/>
  <c r="G1619" i="1"/>
  <c r="G1623" i="1"/>
  <c r="G1627" i="1"/>
  <c r="G1631" i="1"/>
  <c r="H1634" i="1"/>
  <c r="G1636" i="1"/>
  <c r="G1639" i="1"/>
  <c r="H1642" i="1"/>
  <c r="G1644" i="1"/>
  <c r="G1647" i="1"/>
  <c r="H1650" i="1"/>
  <c r="G1652" i="1"/>
  <c r="G1655" i="1"/>
  <c r="H1658" i="1"/>
  <c r="G1660" i="1"/>
  <c r="G1663" i="1"/>
  <c r="H1666" i="1"/>
  <c r="G1668" i="1"/>
  <c r="G1671" i="1"/>
  <c r="H1674" i="1"/>
  <c r="G1676" i="1"/>
  <c r="G1679" i="1"/>
  <c r="H1682" i="1"/>
  <c r="G1684" i="1"/>
  <c r="F106" i="4"/>
  <c r="D134" i="4"/>
  <c r="F135" i="4"/>
  <c r="D321" i="4"/>
  <c r="F322" i="4"/>
  <c r="E373" i="4"/>
  <c r="D368" i="1" s="1"/>
  <c r="E647" i="4"/>
  <c r="D641" i="1" s="1"/>
  <c r="F432" i="4"/>
  <c r="G213" i="9"/>
  <c r="E213" i="9" s="1"/>
  <c r="B213" i="9" s="1"/>
  <c r="G217" i="9"/>
  <c r="E217" i="9" s="1"/>
  <c r="B217" i="9" s="1"/>
  <c r="G203" i="9"/>
  <c r="E203" i="9" s="1"/>
  <c r="B203" i="9" s="1"/>
  <c r="D466" i="4"/>
  <c r="F467" i="4"/>
  <c r="G195" i="9"/>
  <c r="E195" i="9" s="1"/>
  <c r="B195" i="9" s="1"/>
  <c r="E479" i="4"/>
  <c r="D473" i="1" s="1"/>
  <c r="E491" i="4"/>
  <c r="D485" i="1" s="1"/>
  <c r="D648" i="4"/>
  <c r="G339" i="9"/>
  <c r="F219" i="5"/>
  <c r="F64" i="4"/>
  <c r="D49" i="4"/>
  <c r="D6" i="4" s="1"/>
  <c r="H24" i="9"/>
  <c r="G24" i="9"/>
  <c r="D262" i="4"/>
  <c r="F263" i="4"/>
  <c r="E321" i="4"/>
  <c r="D316" i="1" s="1"/>
  <c r="F379" i="4"/>
  <c r="E431" i="4"/>
  <c r="E466" i="4"/>
  <c r="D460" i="1" s="1"/>
  <c r="D536" i="4"/>
  <c r="F537" i="4"/>
  <c r="F598" i="4"/>
  <c r="G187" i="9"/>
  <c r="E187" i="9" s="1"/>
  <c r="B187" i="9" s="1"/>
  <c r="G156" i="9"/>
  <c r="E156" i="9" s="1"/>
  <c r="B156" i="9" s="1"/>
  <c r="F607" i="4"/>
  <c r="F19" i="5"/>
  <c r="E69" i="5"/>
  <c r="F147" i="5"/>
  <c r="G315" i="9"/>
  <c r="G316" i="9"/>
  <c r="F150" i="5"/>
  <c r="F252" i="5"/>
  <c r="D629" i="4"/>
  <c r="D88" i="5"/>
  <c r="D177" i="5"/>
  <c r="E337" i="9"/>
  <c r="B337" i="9" s="1"/>
  <c r="B40" i="9"/>
  <c r="B48" i="9"/>
  <c r="B56" i="9"/>
  <c r="B64" i="9"/>
  <c r="B72" i="9"/>
  <c r="E30" i="9"/>
  <c r="B30" i="9" s="1"/>
  <c r="B159" i="9"/>
  <c r="B163" i="9"/>
  <c r="E26" i="9"/>
  <c r="B26" i="9" s="1"/>
  <c r="B32" i="9"/>
  <c r="H316" i="9"/>
  <c r="H315" i="9"/>
  <c r="E336" i="9"/>
  <c r="B336" i="9" s="1"/>
  <c r="D114" i="6"/>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4" i="9"/>
  <c r="E214" i="9" s="1"/>
  <c r="B214" i="9" s="1"/>
  <c r="G180" i="9"/>
  <c r="H179" i="9"/>
  <c r="E179" i="9" s="1"/>
  <c r="B179" i="9" s="1"/>
  <c r="G216" i="9"/>
  <c r="E216" i="9" s="1"/>
  <c r="B216" i="9" s="1"/>
  <c r="G212" i="9"/>
  <c r="E212" i="9" s="1"/>
  <c r="B212" i="9" s="1"/>
  <c r="G211" i="9"/>
  <c r="E211" i="9" s="1"/>
  <c r="B211" i="9" s="1"/>
  <c r="G210" i="9"/>
  <c r="E210" i="9" s="1"/>
  <c r="B210" i="9" s="1"/>
  <c r="G209" i="9"/>
  <c r="E209" i="9" s="1"/>
  <c r="B209" i="9" s="1"/>
  <c r="G208" i="9"/>
  <c r="E208" i="9" s="1"/>
  <c r="B208" i="9" s="1"/>
  <c r="L207" i="9"/>
  <c r="F207" i="9" s="1"/>
  <c r="I10" i="9"/>
  <c r="E81" i="9"/>
  <c r="B81"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82" i="9"/>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G207" i="9"/>
  <c r="E207" i="9" s="1"/>
  <c r="B207" i="9" s="1"/>
  <c r="B279" i="9"/>
  <c r="B235" i="9"/>
  <c r="B251" i="9"/>
  <c r="B243" i="9"/>
  <c r="B259" i="9"/>
  <c r="G1555" i="1" l="1"/>
  <c r="I33" i="3"/>
  <c r="D1538" i="1"/>
  <c r="G1538" i="1" s="1"/>
  <c r="C1538" i="1"/>
  <c r="G1264" i="1"/>
  <c r="G1511" i="1"/>
  <c r="D44" i="8"/>
  <c r="I39" i="3" s="1"/>
  <c r="G1602" i="1"/>
  <c r="H1602" i="1"/>
  <c r="G423" i="1"/>
  <c r="F274" i="5"/>
  <c r="C1278" i="1"/>
  <c r="H1278" i="1" s="1"/>
  <c r="H1300" i="1"/>
  <c r="G1300" i="1"/>
  <c r="E251" i="5"/>
  <c r="D1255" i="1" s="1"/>
  <c r="G1278" i="1"/>
  <c r="E316" i="9"/>
  <c r="B316" i="9" s="1"/>
  <c r="E360" i="4"/>
  <c r="E418" i="4" s="1"/>
  <c r="D413" i="1" s="1"/>
  <c r="F273" i="4"/>
  <c r="D269" i="1"/>
  <c r="G166" i="1"/>
  <c r="F153" i="4"/>
  <c r="D149" i="1"/>
  <c r="E422" i="4"/>
  <c r="D417" i="1" s="1"/>
  <c r="I17" i="3"/>
  <c r="F6" i="4"/>
  <c r="H17" i="3"/>
  <c r="D422" i="4"/>
  <c r="C2" i="1"/>
  <c r="F647" i="4"/>
  <c r="C641" i="1"/>
  <c r="I35" i="3"/>
  <c r="D1571" i="1"/>
  <c r="C1621" i="1"/>
  <c r="E430" i="4"/>
  <c r="D425" i="1"/>
  <c r="F262" i="4"/>
  <c r="C258" i="1"/>
  <c r="I28" i="3"/>
  <c r="D1431" i="1"/>
  <c r="F230" i="4"/>
  <c r="C226" i="1"/>
  <c r="H27" i="3"/>
  <c r="D141" i="6"/>
  <c r="F5" i="6"/>
  <c r="C1401" i="1"/>
  <c r="E180" i="9"/>
  <c r="B180" i="9" s="1"/>
  <c r="F228" i="9"/>
  <c r="H24" i="3"/>
  <c r="C1181" i="1"/>
  <c r="F177" i="5"/>
  <c r="E315" i="9"/>
  <c r="B315" i="9" s="1"/>
  <c r="E24" i="9"/>
  <c r="H473" i="1"/>
  <c r="G473" i="1"/>
  <c r="E141" i="6"/>
  <c r="I27" i="3"/>
  <c r="D1401" i="1"/>
  <c r="G1431" i="1"/>
  <c r="H1431" i="1"/>
  <c r="I1559" i="1"/>
  <c r="F584" i="4"/>
  <c r="C578" i="1"/>
  <c r="I1576" i="1"/>
  <c r="I1579" i="1"/>
  <c r="I1553" i="1"/>
  <c r="D430" i="4"/>
  <c r="F431" i="4"/>
  <c r="C425" i="1"/>
  <c r="F202" i="4"/>
  <c r="C198" i="1"/>
  <c r="I1570" i="1"/>
  <c r="G1486" i="1"/>
  <c r="F629" i="4"/>
  <c r="C623" i="1"/>
  <c r="I23" i="3"/>
  <c r="D1074" i="1"/>
  <c r="C45" i="1"/>
  <c r="F49" i="4"/>
  <c r="F648" i="4"/>
  <c r="C642" i="1"/>
  <c r="C1140" i="1"/>
  <c r="F135" i="5"/>
  <c r="F12" i="5"/>
  <c r="D7" i="5"/>
  <c r="C1017" i="1"/>
  <c r="D160" i="1"/>
  <c r="E152" i="4"/>
  <c r="G1462" i="1"/>
  <c r="G1402" i="1"/>
  <c r="H1402" i="1"/>
  <c r="D303" i="1"/>
  <c r="H485" i="1"/>
  <c r="G485" i="1"/>
  <c r="F466" i="4"/>
  <c r="C460" i="1"/>
  <c r="F321" i="4"/>
  <c r="C316" i="1"/>
  <c r="D308" i="4"/>
  <c r="D418" i="4" s="1"/>
  <c r="D69" i="5"/>
  <c r="F70" i="5"/>
  <c r="C1075" i="1"/>
  <c r="F255" i="5"/>
  <c r="D251" i="5"/>
  <c r="C1259" i="1"/>
  <c r="H1538" i="1"/>
  <c r="C355" i="1"/>
  <c r="E309" i="9"/>
  <c r="B309" i="9" s="1"/>
  <c r="H30" i="3"/>
  <c r="F114" i="6"/>
  <c r="C1510" i="1"/>
  <c r="F88" i="5"/>
  <c r="C1093" i="1"/>
  <c r="D535" i="4"/>
  <c r="F536" i="4"/>
  <c r="C530" i="1"/>
  <c r="E339" i="9"/>
  <c r="B339" i="9" s="1"/>
  <c r="F134" i="4"/>
  <c r="C130" i="1"/>
  <c r="D1017" i="1"/>
  <c r="E7" i="5"/>
  <c r="C368" i="1"/>
  <c r="F373" i="4"/>
  <c r="H1124" i="1"/>
  <c r="G1124" i="1"/>
  <c r="I1564" i="1"/>
  <c r="F354" i="4"/>
  <c r="C349" i="1"/>
  <c r="G1485" i="1"/>
  <c r="H1572" i="1"/>
  <c r="G1572" i="1"/>
  <c r="G346" i="9"/>
  <c r="E346" i="9" s="1"/>
  <c r="I24" i="3"/>
  <c r="D1181" i="1"/>
  <c r="F164" i="4"/>
  <c r="D152" i="4"/>
  <c r="C160" i="1"/>
  <c r="I1581" i="1"/>
  <c r="E535" i="4"/>
  <c r="H19" i="9" l="1"/>
  <c r="E19" i="9" s="1"/>
  <c r="B19" i="9" s="1"/>
  <c r="G344" i="9"/>
  <c r="E344" i="9" s="1"/>
  <c r="B344" i="9" s="1"/>
  <c r="G343" i="9"/>
  <c r="E343" i="9" s="1"/>
  <c r="E342" i="9" s="1"/>
  <c r="K1481" i="9"/>
  <c r="E176" i="5"/>
  <c r="D1180" i="1" s="1"/>
  <c r="I25" i="3"/>
  <c r="F360" i="4"/>
  <c r="E417" i="4"/>
  <c r="D412" i="1" s="1"/>
  <c r="D355" i="1"/>
  <c r="H269" i="1"/>
  <c r="G269" i="1"/>
  <c r="G149" i="1"/>
  <c r="H149" i="1"/>
  <c r="F418" i="4"/>
  <c r="C413" i="1"/>
  <c r="H160" i="1"/>
  <c r="G160" i="1"/>
  <c r="H368" i="1"/>
  <c r="G368" i="1"/>
  <c r="D640" i="4"/>
  <c r="F535" i="4"/>
  <c r="C529" i="1"/>
  <c r="H623" i="1"/>
  <c r="G623" i="1"/>
  <c r="D639" i="4"/>
  <c r="C424" i="1"/>
  <c r="F430" i="4"/>
  <c r="H578" i="1"/>
  <c r="G578" i="1"/>
  <c r="B343" i="9"/>
  <c r="H226" i="1"/>
  <c r="G226" i="1"/>
  <c r="H258" i="1"/>
  <c r="G258" i="1"/>
  <c r="F422" i="4"/>
  <c r="D643" i="4"/>
  <c r="C417" i="1"/>
  <c r="F152" i="4"/>
  <c r="H18" i="3"/>
  <c r="D299" i="4"/>
  <c r="C148" i="1"/>
  <c r="E6" i="5"/>
  <c r="I22" i="3"/>
  <c r="D1012" i="1"/>
  <c r="H1093" i="1"/>
  <c r="G1093" i="1"/>
  <c r="H1259" i="1"/>
  <c r="G1259" i="1"/>
  <c r="H1017" i="1"/>
  <c r="G1017" i="1"/>
  <c r="B228" i="9"/>
  <c r="H31" i="3"/>
  <c r="F141" i="6"/>
  <c r="C1537" i="1"/>
  <c r="H9" i="3" s="1"/>
  <c r="H1621" i="1"/>
  <c r="H11" i="3"/>
  <c r="G1621" i="1"/>
  <c r="H1571" i="1"/>
  <c r="G1571" i="1"/>
  <c r="H641" i="1"/>
  <c r="G641" i="1"/>
  <c r="E640" i="4"/>
  <c r="D634" i="1" s="1"/>
  <c r="D529" i="1"/>
  <c r="B346" i="9"/>
  <c r="E345" i="9"/>
  <c r="I10" i="3" s="1"/>
  <c r="H349" i="1"/>
  <c r="G349" i="1"/>
  <c r="H530" i="1"/>
  <c r="G530" i="1"/>
  <c r="H25" i="3"/>
  <c r="F251" i="5"/>
  <c r="C1255" i="1"/>
  <c r="H23" i="3"/>
  <c r="F69" i="5"/>
  <c r="C1074" i="1"/>
  <c r="H460" i="1"/>
  <c r="G460" i="1"/>
  <c r="F7" i="5"/>
  <c r="H22" i="3"/>
  <c r="D6" i="5"/>
  <c r="C1012" i="1"/>
  <c r="H642" i="1"/>
  <c r="G642" i="1"/>
  <c r="H425" i="1"/>
  <c r="G425" i="1"/>
  <c r="B24" i="9"/>
  <c r="H1181" i="1"/>
  <c r="G1181" i="1"/>
  <c r="G1510" i="1"/>
  <c r="H1510" i="1"/>
  <c r="H355" i="1"/>
  <c r="G355" i="1"/>
  <c r="H1075" i="1"/>
  <c r="G1075" i="1"/>
  <c r="H316" i="1"/>
  <c r="G316" i="1"/>
  <c r="G198" i="1"/>
  <c r="H198" i="1"/>
  <c r="H1140" i="1"/>
  <c r="G1140" i="1"/>
  <c r="H45" i="1"/>
  <c r="G45" i="1"/>
  <c r="H130" i="1"/>
  <c r="G130" i="1"/>
  <c r="F308" i="4"/>
  <c r="C303" i="1"/>
  <c r="D417" i="4"/>
  <c r="I18" i="3"/>
  <c r="E299" i="4"/>
  <c r="D148" i="1"/>
  <c r="I31" i="3"/>
  <c r="D1537" i="1"/>
  <c r="D176" i="5"/>
  <c r="G1401" i="1"/>
  <c r="H1401" i="1"/>
  <c r="G348" i="9"/>
  <c r="E348" i="9" s="1"/>
  <c r="E639" i="4"/>
  <c r="D633" i="1" s="1"/>
  <c r="D424" i="1"/>
  <c r="H2" i="1"/>
  <c r="G2" i="1"/>
  <c r="E643" i="4"/>
  <c r="K3" i="9" l="1"/>
  <c r="H1012" i="1"/>
  <c r="G1012" i="1"/>
  <c r="F417" i="4"/>
  <c r="C412" i="1"/>
  <c r="G306" i="9"/>
  <c r="E306" i="9" s="1"/>
  <c r="B306" i="9" s="1"/>
  <c r="G299" i="9"/>
  <c r="F6" i="5"/>
  <c r="C1011" i="1"/>
  <c r="H1255" i="1"/>
  <c r="G1255" i="1"/>
  <c r="N3" i="9"/>
  <c r="I11" i="3"/>
  <c r="G148" i="1"/>
  <c r="H148" i="1"/>
  <c r="H417" i="1"/>
  <c r="G417" i="1"/>
  <c r="H413" i="1"/>
  <c r="G413" i="1"/>
  <c r="E347" i="9"/>
  <c r="I9" i="3" s="1"/>
  <c r="B348" i="9"/>
  <c r="F176" i="5"/>
  <c r="C1180" i="1"/>
  <c r="E301" i="4"/>
  <c r="D297" i="1" s="1"/>
  <c r="E423" i="4"/>
  <c r="D295" i="1"/>
  <c r="E300" i="4"/>
  <c r="D296" i="1" s="1"/>
  <c r="G1537" i="1"/>
  <c r="H1537" i="1"/>
  <c r="F639" i="4"/>
  <c r="C633" i="1"/>
  <c r="H299" i="9"/>
  <c r="D1011" i="1"/>
  <c r="F640" i="4"/>
  <c r="C634" i="1"/>
  <c r="D637" i="1"/>
  <c r="H303" i="1"/>
  <c r="G303" i="1"/>
  <c r="H1074" i="1"/>
  <c r="G1074" i="1"/>
  <c r="D301" i="4"/>
  <c r="F299" i="4"/>
  <c r="C295" i="1"/>
  <c r="D423" i="4"/>
  <c r="D300" i="4"/>
  <c r="F643" i="4"/>
  <c r="C637" i="1"/>
  <c r="H424" i="1"/>
  <c r="G424" i="1"/>
  <c r="H529" i="1"/>
  <c r="G529" i="1"/>
  <c r="G295" i="1" l="1"/>
  <c r="H295" i="1"/>
  <c r="H634" i="1"/>
  <c r="G634" i="1"/>
  <c r="H633" i="1"/>
  <c r="G633" i="1"/>
  <c r="H1180" i="1"/>
  <c r="G1180" i="1"/>
  <c r="E299" i="9"/>
  <c r="H637" i="1"/>
  <c r="G637" i="1"/>
  <c r="F300" i="4"/>
  <c r="C296" i="1"/>
  <c r="F301" i="4"/>
  <c r="C297" i="1"/>
  <c r="D425" i="4"/>
  <c r="F423" i="4"/>
  <c r="D644" i="4"/>
  <c r="C418" i="1"/>
  <c r="G20" i="9"/>
  <c r="D424" i="4"/>
  <c r="E425" i="4"/>
  <c r="D420" i="1" s="1"/>
  <c r="E644" i="4"/>
  <c r="D418" i="1"/>
  <c r="H20" i="9"/>
  <c r="E424" i="4"/>
  <c r="D419" i="1" s="1"/>
  <c r="H8" i="3"/>
  <c r="H1011" i="1"/>
  <c r="G1011" i="1"/>
  <c r="G412" i="1"/>
  <c r="H412" i="1"/>
  <c r="M3" i="9" l="1"/>
  <c r="E646" i="4"/>
  <c r="D638" i="1"/>
  <c r="E645" i="4"/>
  <c r="H418" i="1"/>
  <c r="G418" i="1"/>
  <c r="G297" i="1"/>
  <c r="H297" i="1"/>
  <c r="D646" i="4"/>
  <c r="F644" i="4"/>
  <c r="C638" i="1"/>
  <c r="D645" i="4"/>
  <c r="B299" i="9"/>
  <c r="F424" i="4"/>
  <c r="C419" i="1"/>
  <c r="H296" i="1"/>
  <c r="G296" i="1"/>
  <c r="E20" i="9"/>
  <c r="B20" i="9" s="1"/>
  <c r="F425" i="4"/>
  <c r="C420" i="1"/>
  <c r="E650" i="4" l="1"/>
  <c r="D640" i="1"/>
  <c r="H638" i="1"/>
  <c r="G638" i="1"/>
  <c r="G420" i="1"/>
  <c r="H420" i="1"/>
  <c r="D650" i="4"/>
  <c r="F646" i="4"/>
  <c r="C640" i="1"/>
  <c r="H419" i="1"/>
  <c r="G419" i="1"/>
  <c r="D649" i="4"/>
  <c r="F645" i="4"/>
  <c r="C639" i="1"/>
  <c r="D639" i="1"/>
  <c r="E649" i="4"/>
  <c r="H334" i="9"/>
  <c r="G334" i="9"/>
  <c r="E334" i="9" l="1"/>
  <c r="B334" i="9" s="1"/>
  <c r="H639" i="1"/>
  <c r="G639" i="1"/>
  <c r="H20" i="3"/>
  <c r="F650" i="4"/>
  <c r="C644" i="1"/>
  <c r="I19" i="3"/>
  <c r="D643" i="1"/>
  <c r="H19" i="3"/>
  <c r="F649" i="4"/>
  <c r="C643" i="1"/>
  <c r="G297" i="9"/>
  <c r="E297" i="9" s="1"/>
  <c r="B297" i="9" s="1"/>
  <c r="H640" i="1"/>
  <c r="G640" i="1"/>
  <c r="I20" i="3"/>
  <c r="D644" i="1"/>
  <c r="E298" i="9" l="1"/>
  <c r="I8" i="3" s="1"/>
  <c r="H643" i="1"/>
  <c r="G643" i="1"/>
  <c r="H7" i="3"/>
  <c r="H644" i="1"/>
  <c r="G644" i="1"/>
  <c r="J3" i="9" l="1"/>
  <c r="G295" i="9" l="1"/>
  <c r="L293" i="9"/>
  <c r="F293" i="9" s="1"/>
  <c r="H295" i="9"/>
  <c r="G18" i="9"/>
  <c r="H18" i="9"/>
  <c r="K11" i="9"/>
  <c r="G22" i="9"/>
  <c r="M16" i="9"/>
  <c r="H15" i="9"/>
  <c r="K8" i="9"/>
  <c r="J13" i="9"/>
  <c r="J6" i="9"/>
  <c r="I11" i="9"/>
  <c r="I8" i="9"/>
  <c r="G17" i="9"/>
  <c r="K7" i="9"/>
  <c r="J8" i="9"/>
  <c r="L16" i="9"/>
  <c r="I6" i="9"/>
  <c r="K12" i="9"/>
  <c r="K5" i="9"/>
  <c r="J10" i="9"/>
  <c r="J7" i="9"/>
  <c r="G15" i="9"/>
  <c r="H22" i="9"/>
  <c r="I17" i="9"/>
  <c r="G21" i="9"/>
  <c r="L15" i="9"/>
  <c r="I9" i="9"/>
  <c r="I13" i="9"/>
  <c r="J9" i="9"/>
  <c r="I7" i="9"/>
  <c r="K13" i="9"/>
  <c r="K10" i="9"/>
  <c r="J17" i="9"/>
  <c r="I5" i="9"/>
  <c r="H21" i="9"/>
  <c r="G16" i="9"/>
  <c r="J12" i="9"/>
  <c r="H16" i="9"/>
  <c r="J5" i="9"/>
  <c r="K9" i="9"/>
  <c r="K6" i="9"/>
  <c r="J11" i="9"/>
  <c r="M15" i="9"/>
  <c r="H17" i="9"/>
  <c r="I12" i="9"/>
  <c r="E7" i="9" l="1"/>
  <c r="B7" i="9" s="1"/>
  <c r="E9" i="9"/>
  <c r="B9" i="9" s="1"/>
  <c r="E11" i="9"/>
  <c r="B11" i="9" s="1"/>
  <c r="E295" i="9"/>
  <c r="E23" i="9" s="1"/>
  <c r="I7" i="3" s="1"/>
  <c r="E5" i="9"/>
  <c r="F15" i="9"/>
  <c r="E12" i="9"/>
  <c r="B12" i="9" s="1"/>
  <c r="E21" i="9"/>
  <c r="B21" i="9" s="1"/>
  <c r="E6" i="9"/>
  <c r="B6" i="9" s="1"/>
  <c r="E17" i="9"/>
  <c r="B17" i="9" s="1"/>
  <c r="E22" i="9"/>
  <c r="B22" i="9" s="1"/>
  <c r="E15" i="9"/>
  <c r="E18" i="9"/>
  <c r="B18" i="9" s="1"/>
  <c r="E16" i="9"/>
  <c r="E13" i="9"/>
  <c r="B13" i="9" s="1"/>
  <c r="E10" i="9"/>
  <c r="B10" i="9" s="1"/>
  <c r="F16" i="9"/>
  <c r="E8" i="9"/>
  <c r="B8" i="9" s="1"/>
  <c r="B293" i="9"/>
  <c r="F23" i="9"/>
  <c r="B295" i="9" l="1"/>
  <c r="B16" i="9"/>
  <c r="F14" i="9"/>
  <c r="F3" i="9" s="1"/>
  <c r="E14" i="9"/>
  <c r="I13" i="3" s="1"/>
  <c r="B15" i="9"/>
  <c r="B5" i="9"/>
  <c r="E4" i="9"/>
  <c r="E3" i="9" l="1"/>
</calcChain>
</file>

<file path=xl/sharedStrings.xml><?xml version="1.0" encoding="utf-8"?>
<sst xmlns="http://schemas.openxmlformats.org/spreadsheetml/2006/main" count="4733" uniqueCount="3656">
  <si>
    <t>Obveznik:</t>
  </si>
  <si>
    <t>14267 - O. Š.  MIHAELA ŠILOBODA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</si>
  <si>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</si>
  <si>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</si>
  <si>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</si>
  <si>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</si>
  <si>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</si>
  <si>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</si>
  <si>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</si>
  <si>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</si>
  <si>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</si>
  <si>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</si>
  <si>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</si>
  <si>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</si>
  <si>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</si>
  <si>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</si>
  <si>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</si>
  <si>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</si>
  <si>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</si>
  <si>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</si>
  <si>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</si>
  <si>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</si>
  <si>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</si>
  <si>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</si>
  <si>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</si>
  <si>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</si>
  <si>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</si>
  <si>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</si>
  <si>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</si>
  <si>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</si>
  <si>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</si>
  <si>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</si>
  <si>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</si>
  <si>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</si>
  <si>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</si>
  <si>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</si>
  <si>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</si>
  <si>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</si>
  <si>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</si>
  <si>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</si>
  <si>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</si>
  <si>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</si>
  <si>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</si>
  <si>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</si>
  <si>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</si>
  <si>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</si>
  <si>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</si>
  <si>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</si>
  <si>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</si>
  <si>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</si>
  <si>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</si>
  <si>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</si>
  <si>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</si>
  <si>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</si>
  <si>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</si>
  <si>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</si>
  <si>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</si>
  <si>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</si>
  <si>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</si>
  <si>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</si>
  <si>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</si>
  <si>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</si>
  <si>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</si>
  <si>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</si>
  <si>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</si>
  <si>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</si>
  <si>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</si>
  <si>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</si>
  <si>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</si>
  <si>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</si>
  <si>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</si>
  <si>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</si>
  <si>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</si>
  <si>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</si>
  <si>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</si>
  <si>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</si>
  <si>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</si>
  <si>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</si>
  <si>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</si>
  <si>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</si>
  <si>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</si>
  <si>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</si>
  <si>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</si>
  <si>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</si>
  <si>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</si>
  <si>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</si>
  <si>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</si>
  <si>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</si>
  <si>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</si>
  <si>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</si>
  <si>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</si>
  <si>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</si>
  <si>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</si>
  <si>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</si>
  <si>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</si>
  <si>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</si>
  <si>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</si>
  <si>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</si>
  <si>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</si>
  <si>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</si>
  <si>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</si>
  <si>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</si>
  <si>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</si>
  <si>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</si>
  <si>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</si>
  <si>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</si>
  <si>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</si>
  <si>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</si>
  <si>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</si>
  <si>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</si>
  <si>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</si>
  <si>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</si>
  <si>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</si>
  <si>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</si>
  <si>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</si>
  <si>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</si>
  <si>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</si>
  <si>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</si>
  <si>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</si>
  <si>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</si>
  <si>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</si>
  <si>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</si>
  <si>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</si>
  <si>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</si>
  <si>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</si>
  <si>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</si>
  <si>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</si>
  <si>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</si>
  <si>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</si>
  <si>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</si>
  <si>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</si>
  <si>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</si>
  <si>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</si>
  <si>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</si>
  <si>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</si>
  <si>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</si>
  <si>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</si>
  <si>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</si>
  <si>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</si>
  <si>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</si>
  <si>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</si>
  <si>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</si>
  <si>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</si>
  <si>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</si>
  <si>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</si>
  <si>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</si>
  <si>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</si>
  <si>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</si>
  <si>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</si>
  <si>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</si>
  <si>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</si>
  <si>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</si>
  <si>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</si>
  <si>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</si>
  <si>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</si>
  <si>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</si>
  <si>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</si>
  <si>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</si>
  <si>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</si>
  <si>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</si>
  <si>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</si>
  <si>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</si>
  <si>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</si>
  <si>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</si>
  <si>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</si>
  <si>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</si>
  <si>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</si>
  <si>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</si>
  <si>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</si>
  <si>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</si>
  <si>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</si>
  <si>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</si>
  <si>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</si>
  <si>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</si>
  <si>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</si>
  <si>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</si>
  <si>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</si>
  <si>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</si>
  <si>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</si>
  <si>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</si>
  <si>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</si>
  <si>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</si>
  <si>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</si>
  <si>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</si>
  <si>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</si>
  <si>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</si>
  <si>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</si>
  <si>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</si>
  <si>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</si>
  <si>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</si>
  <si>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</si>
  <si>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</si>
  <si>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</si>
  <si>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</si>
  <si>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</si>
  <si>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</si>
  <si>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</si>
  <si>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</si>
  <si>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</si>
  <si>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</si>
  <si>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</si>
  <si>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</si>
  <si>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</si>
  <si>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</si>
  <si>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</si>
  <si>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</si>
  <si>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</si>
  <si>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</si>
  <si>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</si>
  <si>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</si>
  <si>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</si>
  <si>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</si>
  <si>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</si>
  <si>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</si>
  <si>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</si>
  <si>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</si>
  <si>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</si>
  <si>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</si>
  <si>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</si>
  <si>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</si>
  <si>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</si>
  <si>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</si>
  <si>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</si>
  <si>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</si>
  <si>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</si>
  <si>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</si>
  <si>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</si>
  <si>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</si>
  <si>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</si>
  <si>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</si>
  <si>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</si>
  <si>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</si>
  <si>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</si>
  <si>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</si>
  <si>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</si>
  <si>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</si>
  <si>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</si>
  <si>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</si>
  <si>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</si>
  <si>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</si>
  <si>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</si>
  <si>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</si>
  <si>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</si>
  <si>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</si>
  <si>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</si>
  <si>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</si>
  <si>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</si>
  <si>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</si>
  <si>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</si>
  <si>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</si>
  <si>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</si>
  <si>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</si>
  <si>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</si>
  <si>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</si>
  <si>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</si>
  <si>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</si>
  <si>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</si>
  <si>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</si>
  <si>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</si>
  <si>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</si>
  <si>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</si>
  <si>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</si>
  <si>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</si>
  <si>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</si>
  <si>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</si>
  <si>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</si>
  <si>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</si>
  <si>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</si>
  <si>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</si>
  <si>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</si>
  <si>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</si>
  <si>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</si>
  <si>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</si>
  <si>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</si>
  <si>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</si>
  <si>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</si>
  <si>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</si>
  <si>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</si>
  <si>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</si>
  <si>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</si>
  <si>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</si>
  <si>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</si>
  <si>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</si>
  <si>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</si>
  <si>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</si>
  <si>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</si>
  <si>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</si>
  <si>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</si>
  <si>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</si>
  <si>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</si>
  <si>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</si>
  <si>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</si>
  <si>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</si>
  <si>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</si>
  <si>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</si>
  <si>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</si>
  <si>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</si>
  <si>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</si>
  <si>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</si>
  <si>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</si>
  <si>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</si>
  <si>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</si>
  <si>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</si>
  <si>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</si>
  <si>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</si>
  <si>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</si>
  <si>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</si>
  <si>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</si>
  <si>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</si>
  <si>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</si>
  <si>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</si>
  <si>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</si>
  <si>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</si>
  <si>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</si>
  <si>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</si>
  <si>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</si>
  <si>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</si>
  <si>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</si>
  <si>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</si>
  <si>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</si>
  <si>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</si>
  <si>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</si>
  <si>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</si>
  <si>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</si>
  <si>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</si>
  <si>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</si>
  <si>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</si>
  <si>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</si>
  <si>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</si>
  <si>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</si>
  <si>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</si>
  <si>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</si>
  <si>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</si>
  <si>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</si>
  <si>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</si>
  <si>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</si>
  <si>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</si>
  <si>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</si>
  <si>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</si>
  <si>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</si>
  <si>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</si>
  <si>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</si>
  <si>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</si>
  <si>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</si>
  <si>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</si>
  <si>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</si>
  <si>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</si>
  <si>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</si>
  <si>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</si>
  <si>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</si>
  <si>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</si>
  <si>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</si>
  <si>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</si>
  <si>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</si>
  <si>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</si>
  <si>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</si>
  <si>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</si>
  <si>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</si>
  <si>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</si>
  <si>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</si>
  <si>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</si>
  <si>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</si>
  <si>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</si>
  <si>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</si>
  <si>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</si>
  <si>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</si>
  <si>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</si>
  <si>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</si>
  <si>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</si>
  <si>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</si>
  <si>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</si>
  <si>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</si>
  <si>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</si>
  <si>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</si>
  <si>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</si>
  <si>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</si>
  <si>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</si>
  <si>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</si>
  <si>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</si>
  <si>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</si>
  <si>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</si>
  <si>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</si>
  <si>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</si>
  <si>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</si>
  <si>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</si>
  <si>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</si>
  <si>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</si>
  <si>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</si>
  <si>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</si>
  <si>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</si>
  <si>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</si>
  <si>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</si>
  <si>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</si>
  <si>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</si>
  <si>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</si>
  <si>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</si>
  <si>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</si>
  <si>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</si>
  <si>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</si>
  <si>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</si>
  <si>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</si>
  <si>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</si>
  <si>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</si>
  <si>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</si>
  <si>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</si>
  <si>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</si>
  <si>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</si>
  <si>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</si>
  <si>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</si>
  <si>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</si>
  <si>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</si>
  <si>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</si>
  <si>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</si>
  <si>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</si>
  <si>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</si>
  <si>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</si>
  <si>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</si>
  <si>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</si>
  <si>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</si>
  <si>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</si>
  <si>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</si>
  <si>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</si>
  <si>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</si>
  <si>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</si>
  <si>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</si>
  <si>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</si>
  <si>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</si>
  <si>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</si>
  <si>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</si>
  <si>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</si>
  <si>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</si>
  <si>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</si>
  <si>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</si>
  <si>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</si>
  <si>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</si>
  <si>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</si>
  <si>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</si>
  <si>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</si>
  <si>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</si>
  <si>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</si>
  <si>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</si>
  <si>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</si>
  <si>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</si>
  <si>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</si>
  <si>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</si>
  <si>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</si>
  <si>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</si>
  <si>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</si>
  <si>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</si>
  <si>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</si>
  <si>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</si>
  <si>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</si>
  <si>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</si>
  <si>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</si>
  <si>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</si>
  <si>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</si>
  <si>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</si>
  <si>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</si>
  <si>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</si>
  <si>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</si>
  <si>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</si>
  <si>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</si>
  <si>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</si>
  <si>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</si>
  <si>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</si>
  <si>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</si>
  <si>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</si>
  <si>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</si>
  <si>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</si>
  <si>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</si>
  <si>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</si>
  <si>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</si>
  <si>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</si>
  <si>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</si>
  <si>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</si>
  <si>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</si>
  <si>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</si>
  <si>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</si>
  <si>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</si>
  <si>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</si>
  <si>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</si>
  <si>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</si>
  <si>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</si>
  <si>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</si>
  <si>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</si>
  <si>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</si>
  <si>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</si>
  <si>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</si>
  <si>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</si>
  <si>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</si>
  <si>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</si>
  <si>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</si>
  <si>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</si>
  <si>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</si>
  <si>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</si>
  <si>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</si>
  <si>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</si>
  <si>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</si>
  <si>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</si>
  <si>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</si>
  <si>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</si>
  <si>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</si>
  <si>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</si>
  <si>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</si>
  <si>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</si>
  <si>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</si>
  <si>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</si>
  <si>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</si>
  <si>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</si>
  <si>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</si>
  <si>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</si>
  <si>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</si>
  <si>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</si>
  <si>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</si>
  <si>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</si>
  <si>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</si>
  <si>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</si>
  <si>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</si>
  <si>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</si>
  <si>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</si>
  <si>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</si>
  <si>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</si>
  <si>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</si>
  <si>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</si>
  <si>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</si>
  <si>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</si>
  <si>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</si>
  <si>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</si>
  <si>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</si>
  <si>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</si>
  <si>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</si>
  <si>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</si>
  <si>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</si>
  <si>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</si>
  <si>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</si>
  <si>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</si>
  <si>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</si>
  <si>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</si>
  <si>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</si>
  <si>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</si>
  <si>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</si>
  <si>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</si>
  <si>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</si>
  <si>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</si>
  <si>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</si>
  <si>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</si>
  <si>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</si>
  <si>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</si>
  <si>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</si>
  <si>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</si>
  <si>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</si>
  <si>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</si>
  <si>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</si>
  <si>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</si>
  <si>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</si>
  <si>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</si>
  <si>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</si>
  <si>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</si>
  <si>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</si>
  <si>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</si>
  <si>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</si>
  <si>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</si>
  <si>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</si>
  <si>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</si>
  <si>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</si>
  <si>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</si>
  <si>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</si>
  <si>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</si>
  <si>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</si>
  <si>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</si>
  <si>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</si>
  <si>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</si>
  <si>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</si>
  <si>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</si>
  <si>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</si>
  <si>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</si>
  <si>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</si>
  <si>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</si>
  <si>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</si>
  <si>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</si>
  <si>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</si>
  <si>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</si>
  <si>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</si>
  <si>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</si>
  <si>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</si>
  <si>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</si>
  <si>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</si>
  <si>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</si>
  <si>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</si>
  <si>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</si>
  <si>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</si>
  <si>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</si>
  <si>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</si>
  <si>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</si>
  <si>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</si>
  <si>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</si>
  <si>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</si>
  <si>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</si>
  <si>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</si>
  <si>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</si>
  <si>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</si>
  <si>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</si>
  <si>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</si>
  <si>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</si>
  <si>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</si>
  <si>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</si>
  <si>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</si>
  <si>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</si>
  <si>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</si>
  <si>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</si>
  <si>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</si>
  <si>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</si>
  <si>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</si>
  <si>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</si>
  <si>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</si>
  <si>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</si>
  <si>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</si>
  <si>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</si>
  <si>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</si>
  <si>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</si>
  <si>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</si>
  <si>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</si>
  <si>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</si>
  <si>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</si>
  <si>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</si>
  <si>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</si>
  <si>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</si>
  <si>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</si>
  <si>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</si>
  <si>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</si>
  <si>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</si>
  <si>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</si>
  <si>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</si>
  <si>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</si>
  <si>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</si>
  <si>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</si>
  <si>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</si>
  <si>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</si>
  <si>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</si>
  <si>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</si>
  <si>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</si>
  <si>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</si>
  <si>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</si>
  <si>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</si>
  <si>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</si>
  <si>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</si>
  <si>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</si>
  <si>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</si>
  <si>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</si>
  <si>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</si>
  <si>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</si>
  <si>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</si>
  <si>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</si>
  <si>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</si>
  <si>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</si>
  <si>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</si>
  <si>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</si>
  <si>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</si>
  <si>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</si>
  <si>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</si>
  <si>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</si>
  <si>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</si>
  <si>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</si>
  <si>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</si>
  <si>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</si>
  <si>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</si>
  <si>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</si>
  <si>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</si>
  <si>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</si>
  <si>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</si>
  <si>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</si>
  <si>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</si>
  <si>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</si>
  <si>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</si>
  <si>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</si>
  <si>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</si>
  <si>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</si>
  <si>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</si>
  <si>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</si>
  <si>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</si>
  <si>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</si>
  <si>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</si>
  <si>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</si>
  <si>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</si>
  <si>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</si>
  <si>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</si>
  <si>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</si>
  <si>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</si>
  <si>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</si>
  <si>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</si>
  <si>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</si>
  <si>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</si>
  <si>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</si>
  <si>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</si>
  <si>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</si>
  <si>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</si>
  <si>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</si>
  <si>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</si>
  <si>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</si>
  <si>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</si>
  <si>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</si>
  <si>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</si>
  <si>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</si>
  <si>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</si>
  <si>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</si>
  <si>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</si>
  <si>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</si>
  <si>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</si>
  <si>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</si>
  <si>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</si>
  <si>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</si>
  <si>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</si>
  <si>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</si>
  <si>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</si>
  <si>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</si>
  <si>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</si>
  <si>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</si>
  <si>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</si>
  <si>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</si>
  <si>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</si>
  <si>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</si>
  <si>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</si>
  <si>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</si>
  <si>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</si>
  <si>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</si>
  <si>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</si>
  <si>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</si>
  <si>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</si>
  <si>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</si>
  <si>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</si>
  <si>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</si>
  <si>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</si>
  <si>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</si>
  <si>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</si>
  <si>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</si>
  <si>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</si>
  <si>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</si>
  <si>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</si>
  <si>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</si>
  <si>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</si>
  <si>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</si>
  <si>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</si>
  <si>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</si>
  <si>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</si>
  <si>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</si>
  <si>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</si>
  <si>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</si>
  <si>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</si>
  <si>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</si>
  <si>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</si>
  <si>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</si>
  <si>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</si>
  <si>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</si>
  <si>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</si>
  <si>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</si>
  <si>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</si>
  <si>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</si>
  <si>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</si>
  <si>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</si>
  <si>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</si>
  <si>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</si>
  <si>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</si>
  <si>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</si>
  <si>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</si>
  <si>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</si>
  <si>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</si>
  <si>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</si>
  <si>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</si>
  <si>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</si>
  <si>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</si>
  <si>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</si>
  <si>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</si>
  <si>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</si>
  <si>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</si>
  <si>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</si>
  <si>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</si>
  <si>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</si>
  <si>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</si>
  <si>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</si>
  <si>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</si>
  <si>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</si>
  <si>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</si>
  <si>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</si>
  <si>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</si>
  <si>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</si>
  <si>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</si>
  <si>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</si>
  <si>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</si>
  <si>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</si>
  <si>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</si>
  <si>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</si>
  <si>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</si>
  <si>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</si>
  <si>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</si>
  <si>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</si>
  <si>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</si>
  <si>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</si>
  <si>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</si>
  <si>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</si>
  <si>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</si>
  <si>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</si>
  <si>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</si>
  <si>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</si>
  <si>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</si>
  <si>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</si>
  <si>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</si>
  <si>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</si>
  <si>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</si>
  <si>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</si>
  <si>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</si>
  <si>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</si>
  <si>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</si>
  <si>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</si>
  <si>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</si>
  <si>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</si>
  <si>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</si>
  <si>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</si>
  <si>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</si>
  <si>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</si>
  <si>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</si>
  <si>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</si>
  <si>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</si>
  <si>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</si>
  <si>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</si>
  <si>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</si>
  <si>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</si>
  <si>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</si>
  <si>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</si>
  <si>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</si>
  <si>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</si>
  <si>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</si>
  <si>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</si>
  <si>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</si>
  <si>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</si>
  <si>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</si>
  <si>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</si>
  <si>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</si>
  <si>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</si>
  <si>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</si>
  <si>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</si>
  <si>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</si>
  <si>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</si>
  <si>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</si>
  <si>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</si>
  <si>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</si>
  <si>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</si>
  <si>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</si>
  <si>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</si>
  <si>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</si>
  <si>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</si>
  <si>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</si>
  <si>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</si>
  <si>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</si>
  <si>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</si>
  <si>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</si>
  <si>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</si>
  <si>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</si>
  <si>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</si>
  <si>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</si>
  <si>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</si>
  <si>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</si>
  <si>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</si>
  <si>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</si>
  <si>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</si>
  <si>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</si>
  <si>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</si>
  <si>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</si>
  <si>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</si>
  <si>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</si>
  <si>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</si>
  <si>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</si>
  <si>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</si>
  <si>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</si>
  <si>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</si>
  <si>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</si>
  <si>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</si>
  <si>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</si>
  <si>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</si>
  <si>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</si>
  <si>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</si>
  <si>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</si>
  <si>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</si>
  <si>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</si>
  <si>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</si>
  <si>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</si>
  <si>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</si>
  <si>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</si>
  <si>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</si>
  <si>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</si>
  <si>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</si>
  <si>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</si>
  <si>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</si>
  <si>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</si>
  <si>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</si>
  <si>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</si>
  <si>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</si>
  <si>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</si>
  <si>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</si>
  <si>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</si>
  <si>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</si>
  <si>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</si>
  <si>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</si>
  <si>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</si>
  <si>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</si>
  <si>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</si>
  <si>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</si>
  <si>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</si>
  <si>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</si>
  <si>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</si>
  <si>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</si>
  <si>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</si>
  <si>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</si>
  <si>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</si>
  <si>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</si>
  <si>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</si>
  <si>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</si>
  <si>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</si>
  <si>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</si>
  <si>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</si>
  <si>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</si>
  <si>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</si>
  <si>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</si>
  <si>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</si>
  <si>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</si>
  <si>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</si>
  <si>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</si>
  <si>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</si>
  <si>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</si>
  <si>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</si>
  <si>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</si>
  <si>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</si>
  <si>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</si>
  <si>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</si>
  <si>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</si>
  <si>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</si>
  <si>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</si>
  <si>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</si>
  <si>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</si>
  <si>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</si>
  <si>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</si>
  <si>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</si>
  <si>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</si>
  <si>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</si>
  <si>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</si>
  <si>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</si>
  <si>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</si>
  <si>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</si>
  <si>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</si>
  <si>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</si>
  <si>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</si>
  <si>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</si>
  <si>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</si>
  <si>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</si>
  <si>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</si>
  <si>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</si>
  <si>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</si>
  <si>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</si>
  <si>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</si>
  <si>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</si>
  <si>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</si>
  <si>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</si>
  <si>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</si>
  <si>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</si>
  <si>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</si>
  <si>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</si>
  <si>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</si>
  <si>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</si>
  <si>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</si>
  <si>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</si>
  <si>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</si>
  <si>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</si>
  <si>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</si>
  <si>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</si>
  <si>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</si>
  <si>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</si>
  <si>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</si>
  <si>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</si>
  <si>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</si>
  <si>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</si>
  <si>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</si>
  <si>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</si>
  <si>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</si>
  <si>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</si>
  <si>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</si>
  <si>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</si>
  <si>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</si>
  <si>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</si>
  <si>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</si>
  <si>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</si>
  <si>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</si>
  <si>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</si>
  <si>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</si>
  <si>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</si>
  <si>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</si>
  <si>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</si>
  <si>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</si>
  <si>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</si>
  <si>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</si>
  <si>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</si>
  <si>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</si>
  <si>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</si>
  <si>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</si>
  <si>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</si>
  <si>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</si>
  <si>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</si>
  <si>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</si>
  <si>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</si>
  <si>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</si>
  <si>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</si>
  <si>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</si>
  <si>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</si>
  <si>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</si>
  <si>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</si>
  <si>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</si>
  <si>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</si>
  <si>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</si>
  <si>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</si>
  <si>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</si>
  <si>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</si>
  <si>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</si>
  <si>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</si>
  <si>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</si>
  <si>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</si>
  <si>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</si>
  <si>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</si>
  <si>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</si>
  <si>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</si>
  <si>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</si>
  <si>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</si>
  <si>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</si>
  <si>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</si>
  <si>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</si>
  <si>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</si>
  <si>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</si>
  <si>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</si>
  <si>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</si>
  <si>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</si>
  <si>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</si>
  <si>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</si>
  <si>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</si>
  <si>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</si>
  <si>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</si>
  <si>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</si>
  <si>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</si>
  <si>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</si>
  <si>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</si>
  <si>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</si>
  <si>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</si>
  <si>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</si>
  <si>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</si>
  <si>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</si>
  <si>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</si>
  <si>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</si>
  <si>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</si>
  <si>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</si>
  <si>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</si>
  <si>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</si>
  <si>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</si>
  <si>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</si>
  <si>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</si>
  <si>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</si>
  <si>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</si>
  <si>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</si>
  <si>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</si>
  <si>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</si>
  <si>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</si>
  <si>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</si>
  <si>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</si>
  <si>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</si>
  <si>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</si>
  <si>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</si>
  <si>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</si>
  <si>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</si>
  <si>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</si>
  <si>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</si>
  <si>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</si>
  <si>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</si>
  <si>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</si>
  <si>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</si>
  <si>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</si>
  <si>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</si>
  <si>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</si>
  <si>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</si>
  <si>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</si>
  <si>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</si>
  <si>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</si>
  <si>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</si>
  <si>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</si>
  <si>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</si>
  <si>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</si>
  <si>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</si>
  <si>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</si>
  <si>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</si>
  <si>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</si>
  <si>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</si>
  <si>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</si>
  <si>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</si>
  <si>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</si>
  <si>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</si>
  <si>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</si>
  <si>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</si>
  <si>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</si>
  <si>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</si>
  <si>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</si>
  <si>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</si>
  <si>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</si>
  <si>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</si>
  <si>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</si>
  <si>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</si>
  <si>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</si>
  <si>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</si>
  <si>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</si>
  <si>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</si>
  <si>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</si>
  <si>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</si>
  <si>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</si>
  <si>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</si>
  <si>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</si>
  <si>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</si>
  <si>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</si>
  <si>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</si>
  <si>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</si>
  <si>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</si>
  <si>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</si>
  <si>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</si>
  <si>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</si>
  <si>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</si>
  <si>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</si>
  <si>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</si>
  <si>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</si>
  <si>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</si>
  <si>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</si>
  <si>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</si>
  <si>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</si>
  <si>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</si>
  <si>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</si>
  <si>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</si>
  <si>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</si>
  <si>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</si>
  <si>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</si>
  <si>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</si>
  <si>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</si>
  <si>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</si>
  <si>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</si>
  <si>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</si>
  <si>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</si>
  <si>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</si>
  <si>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</si>
  <si>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</si>
  <si>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</si>
  <si>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</si>
  <si>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</si>
  <si>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</si>
  <si>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</si>
  <si>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</si>
  <si>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</si>
  <si>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</si>
  <si>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</si>
  <si>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</si>
  <si>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</si>
  <si>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</si>
  <si>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</si>
  <si>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</si>
  <si>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</si>
  <si>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</si>
  <si>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</si>
  <si>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</si>
  <si>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</si>
  <si>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</si>
  <si>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</si>
  <si>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</si>
  <si>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</si>
  <si>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</si>
  <si>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</si>
  <si>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</si>
  <si>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</si>
  <si>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</si>
  <si>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</si>
  <si>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</si>
  <si>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</si>
  <si>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</si>
  <si>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</si>
  <si>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</si>
  <si>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</si>
  <si>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</si>
  <si>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</si>
  <si>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</si>
  <si>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</si>
  <si>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</si>
  <si>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</si>
  <si>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</si>
  <si>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</si>
  <si>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</si>
  <si>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</si>
  <si>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</si>
  <si>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</si>
  <si>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</si>
  <si>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</si>
  <si>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</si>
  <si>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</si>
  <si>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</si>
  <si>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</si>
  <si>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</si>
  <si>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</si>
  <si>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</si>
  <si>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</si>
  <si>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</si>
  <si>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</si>
  <si>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</si>
  <si>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</si>
  <si>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</si>
  <si>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</si>
  <si>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</si>
  <si>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</si>
  <si>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</si>
  <si>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</si>
  <si>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</si>
  <si>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</si>
  <si>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</si>
  <si>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</si>
  <si>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</si>
  <si>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</si>
  <si>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</si>
  <si>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</si>
  <si>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</si>
  <si>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</si>
  <si>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</si>
  <si>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</si>
  <si>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</si>
  <si>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</si>
  <si>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</si>
  <si>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</si>
  <si>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</si>
  <si>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</si>
  <si>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</si>
  <si>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</si>
  <si>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</si>
  <si>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</si>
  <si>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</si>
  <si>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</si>
  <si>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</si>
  <si>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</si>
  <si>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</si>
  <si>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</si>
  <si>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</si>
  <si>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</si>
  <si>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</si>
  <si>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</si>
  <si>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</si>
  <si>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</si>
  <si>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</si>
  <si>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</si>
  <si>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</si>
  <si>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</si>
  <si>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</si>
  <si>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</si>
  <si>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</si>
  <si>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</si>
  <si>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</si>
  <si>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</si>
  <si>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</si>
  <si>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</si>
  <si>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</si>
  <si>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</si>
  <si>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</si>
  <si>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</si>
  <si>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</si>
  <si>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</si>
  <si>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</si>
  <si>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</si>
  <si>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</si>
  <si>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</si>
  <si>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</si>
  <si>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</si>
  <si>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</si>
  <si>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</si>
  <si>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</si>
  <si>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</si>
  <si>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</si>
  <si>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</si>
  <si>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</si>
  <si>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</si>
  <si>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</si>
  <si>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</si>
  <si>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</si>
  <si>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</si>
  <si>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</si>
  <si>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</si>
  <si>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</si>
  <si>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</si>
  <si>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</si>
  <si>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</si>
  <si>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</si>
  <si>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</si>
  <si>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</si>
  <si>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</si>
  <si>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</si>
  <si>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</si>
  <si>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</si>
  <si>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</si>
  <si>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</si>
  <si>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</si>
  <si>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</si>
  <si>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</si>
  <si>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</si>
  <si>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</si>
  <si>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</si>
  <si>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</si>
  <si>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</si>
  <si>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</si>
  <si>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</si>
  <si>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</si>
  <si>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</si>
  <si>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</si>
  <si>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</si>
  <si>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</si>
  <si>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</si>
  <si>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</si>
  <si>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</si>
  <si>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</si>
  <si>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</si>
  <si>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</si>
  <si>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</si>
  <si>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</si>
  <si>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</si>
  <si>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</si>
  <si>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</si>
  <si>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</si>
  <si>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</si>
  <si>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</si>
  <si>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</si>
  <si>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</si>
  <si>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</si>
  <si>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</si>
  <si>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</si>
  <si>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</si>
  <si>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</si>
  <si>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</si>
  <si>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</si>
  <si>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</si>
  <si>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</si>
  <si>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</si>
  <si>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</si>
  <si>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</si>
  <si>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</si>
  <si>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</si>
  <si>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</si>
  <si>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</si>
  <si>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</si>
  <si>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</si>
  <si>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</si>
  <si>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</si>
  <si>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</si>
  <si>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</si>
  <si>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</si>
  <si>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</si>
  <si>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</si>
  <si>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</si>
  <si>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</si>
  <si>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</si>
  <si>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</si>
  <si>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</si>
  <si>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</si>
  <si>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</si>
  <si>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</si>
  <si>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</si>
  <si>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</si>
  <si>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</si>
  <si>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</si>
  <si>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</si>
  <si>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</si>
  <si>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</si>
  <si>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</si>
  <si>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</si>
  <si>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</si>
  <si>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</si>
  <si>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</si>
  <si>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</si>
  <si>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</si>
  <si>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</si>
  <si>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</si>
  <si>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</si>
  <si>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</si>
  <si>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</si>
  <si>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</si>
  <si>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</si>
  <si>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</si>
  <si>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</si>
  <si>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</si>
  <si>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</si>
  <si>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</si>
  <si>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</si>
  <si>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</si>
  <si>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</si>
  <si>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</si>
  <si>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</si>
  <si>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</si>
  <si>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</si>
  <si>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</si>
  <si>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</si>
  <si>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</si>
  <si>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</si>
  <si>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</si>
  <si>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</si>
  <si>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</si>
  <si>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</si>
  <si>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</si>
  <si>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</si>
  <si>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</si>
  <si>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</si>
  <si>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</si>
  <si>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</si>
  <si>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</si>
  <si>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</si>
  <si>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</si>
  <si>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</si>
  <si>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</si>
  <si>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</si>
  <si>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</si>
  <si>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</si>
  <si>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</si>
  <si>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</si>
  <si>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</si>
  <si>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</si>
  <si>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</si>
  <si>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</si>
  <si>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</si>
  <si>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</si>
  <si>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</si>
  <si>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</si>
  <si>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</si>
  <si>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</si>
  <si>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</si>
  <si>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</si>
  <si>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</si>
  <si>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</si>
  <si>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</si>
  <si>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</si>
  <si>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</si>
  <si>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</si>
  <si>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</si>
  <si>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</si>
  <si>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</si>
  <si>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</si>
  <si>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</si>
  <si>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</si>
  <si>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</si>
  <si>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</si>
  <si>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</si>
  <si>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</si>
  <si>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</si>
  <si>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</si>
  <si>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</si>
  <si>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</si>
  <si>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</si>
  <si>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</si>
  <si>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</si>
  <si>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</si>
  <si>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</si>
  <si>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</si>
  <si>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</si>
  <si>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</si>
  <si>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</si>
  <si>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</si>
  <si>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</si>
  <si>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</si>
  <si>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</si>
  <si>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</si>
  <si>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</si>
  <si>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</si>
  <si>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</si>
  <si>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</si>
  <si>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</si>
  <si>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</si>
  <si>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</si>
  <si>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</si>
  <si>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</si>
  <si>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</si>
  <si>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</si>
  <si>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</si>
  <si>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</si>
  <si>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</si>
  <si>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</si>
  <si>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</si>
  <si>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</si>
  <si>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</si>
  <si>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</si>
  <si>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</si>
  <si>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</si>
  <si>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</si>
  <si>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</si>
  <si>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</si>
  <si>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</si>
  <si>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</si>
  <si>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</si>
  <si>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</si>
  <si>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</si>
  <si>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</si>
  <si>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</si>
  <si>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</si>
  <si>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</si>
  <si>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</si>
  <si>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</si>
  <si>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</si>
  <si>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</si>
  <si>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</si>
  <si>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</si>
  <si>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</si>
  <si>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</si>
  <si>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</si>
  <si>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</si>
  <si>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</si>
  <si>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</si>
  <si>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</si>
  <si>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</si>
  <si>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</si>
  <si>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</si>
  <si>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</si>
  <si>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</si>
  <si>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</si>
  <si>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</si>
  <si>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</si>
  <si>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</si>
  <si>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</si>
  <si>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</si>
  <si>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</si>
  <si>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</si>
  <si>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</si>
  <si>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</si>
  <si>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</si>
  <si>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</si>
  <si>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</si>
  <si>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</si>
  <si>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</si>
  <si>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</si>
  <si>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</si>
  <si>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</si>
  <si>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</si>
  <si>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</si>
  <si>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</si>
  <si>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</si>
  <si>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</si>
  <si>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</si>
  <si>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</si>
  <si>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</si>
  <si>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</si>
  <si>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</si>
  <si>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</si>
  <si>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</si>
  <si>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</si>
  <si>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</si>
  <si>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</si>
  <si>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</si>
  <si>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</si>
  <si>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</si>
  <si>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</si>
  <si>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</si>
  <si>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</si>
  <si>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</si>
  <si>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</si>
  <si>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</si>
  <si>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</si>
  <si>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</si>
  <si>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</si>
  <si>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</si>
  <si>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</si>
  <si>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</si>
  <si>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</si>
  <si>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</si>
  <si>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</si>
  <si>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</si>
  <si>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</si>
  <si>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</si>
  <si>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</si>
  <si>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</si>
  <si>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</si>
  <si>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</si>
  <si>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</si>
  <si>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</si>
  <si>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</si>
  <si>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</si>
  <si>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</si>
  <si>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</si>
  <si>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</si>
  <si>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</si>
  <si>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</si>
  <si>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</si>
  <si>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</si>
  <si>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</si>
  <si>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</si>
  <si>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</si>
  <si>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</si>
  <si>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</si>
  <si>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</si>
  <si>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</si>
  <si>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</si>
  <si>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</si>
  <si>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</si>
  <si>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</si>
  <si>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</si>
  <si>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</si>
  <si>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</si>
  <si>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</si>
  <si>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</si>
  <si>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</si>
  <si>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</si>
  <si>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</si>
  <si>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</si>
  <si>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</si>
  <si>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</si>
  <si>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</si>
  <si>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</si>
  <si>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</si>
  <si>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</si>
  <si>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</si>
  <si>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</si>
  <si>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</si>
  <si>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</si>
  <si>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</si>
  <si>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</si>
  <si>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</si>
  <si>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</si>
  <si>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</si>
  <si>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</si>
  <si>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</si>
  <si>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</si>
  <si>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</si>
  <si>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</si>
  <si>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</si>
  <si>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</si>
  <si>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</si>
  <si>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</si>
  <si>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</si>
  <si>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</si>
  <si>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</si>
  <si>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</si>
  <si>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</si>
  <si>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</si>
  <si>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</si>
  <si>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</si>
  <si>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</si>
  <si>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</si>
  <si>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</si>
  <si>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</si>
  <si>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</si>
  <si>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</si>
  <si>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</si>
  <si>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</si>
  <si>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</si>
  <si>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</si>
  <si>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</si>
  <si>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</si>
  <si>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</si>
  <si>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</si>
  <si>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</si>
  <si>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</si>
  <si>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</si>
  <si>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</si>
  <si>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</si>
  <si>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</si>
  <si>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</si>
  <si>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</si>
  <si>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</si>
  <si>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</si>
  <si>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</si>
  <si>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</si>
  <si>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</si>
  <si>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</si>
  <si>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</si>
  <si>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</si>
  <si>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</si>
  <si>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</si>
  <si>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</si>
  <si>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</si>
  <si>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</si>
  <si>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</si>
  <si>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</si>
  <si>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</si>
  <si>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</si>
  <si>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</si>
  <si>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</si>
  <si>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</si>
  <si>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</si>
  <si>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</si>
  <si>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</si>
  <si>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</si>
  <si>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</si>
  <si>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</si>
  <si>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</si>
  <si>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</si>
  <si>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</si>
  <si>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</si>
  <si>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</si>
  <si>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</si>
  <si>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</si>
  <si>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</si>
  <si>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</si>
  <si>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</si>
  <si>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</si>
  <si>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</si>
  <si>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</si>
  <si>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</si>
  <si>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</si>
  <si>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</si>
  <si>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</si>
  <si>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</si>
  <si>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</si>
  <si>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</si>
  <si>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</si>
  <si>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</si>
  <si>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</si>
  <si>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</si>
  <si>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</si>
  <si>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</si>
  <si>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</si>
  <si>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</si>
  <si>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</si>
  <si>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</si>
  <si>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</si>
  <si>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</si>
  <si>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</si>
  <si>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</si>
  <si>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</si>
  <si>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</si>
  <si>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</si>
  <si>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</si>
  <si>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</si>
  <si>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</si>
  <si>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</si>
  <si>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</si>
  <si>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</si>
  <si>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</si>
  <si>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</si>
  <si>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</si>
  <si>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</si>
  <si>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</si>
  <si>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</si>
  <si>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</si>
  <si>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</si>
  <si>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</si>
  <si>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</si>
  <si>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</si>
  <si>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</si>
  <si>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</si>
  <si>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</si>
  <si>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</si>
  <si>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</si>
  <si>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</si>
  <si>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</si>
  <si>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</si>
  <si>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</si>
  <si>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</si>
  <si>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</si>
  <si>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</si>
  <si>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</si>
  <si>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</si>
  <si>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</si>
  <si>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</si>
  <si>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</si>
  <si>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</si>
  <si>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</si>
  <si>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</si>
  <si>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</si>
  <si>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</si>
  <si>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</si>
  <si>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</si>
  <si>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</si>
  <si>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</si>
  <si>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</si>
  <si>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</si>
  <si>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</si>
  <si>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</si>
  <si>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</si>
  <si>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</si>
  <si>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</si>
  <si>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</si>
  <si>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</si>
  <si>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</si>
  <si>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</si>
  <si>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</si>
  <si>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</si>
  <si>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</si>
  <si>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</si>
  <si>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</si>
  <si>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</si>
  <si>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</si>
  <si>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</si>
  <si>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</si>
  <si>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</si>
  <si>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</si>
  <si>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</si>
  <si>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</si>
  <si>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</si>
  <si>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</si>
  <si>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</si>
  <si>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</si>
  <si>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</si>
  <si>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</si>
  <si>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</si>
  <si>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</si>
  <si>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</si>
  <si>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</si>
  <si>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</si>
  <si>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</si>
  <si>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</si>
  <si>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</si>
  <si>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</si>
  <si>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</si>
  <si>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</si>
  <si>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</si>
  <si>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</si>
  <si>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</si>
  <si>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</si>
  <si>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</si>
  <si>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</si>
  <si>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</si>
  <si>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</si>
  <si>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</si>
  <si>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</si>
  <si>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</si>
  <si>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</si>
  <si>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</si>
  <si>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</si>
  <si>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</si>
  <si>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</si>
  <si>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</si>
  <si>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</si>
  <si>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</si>
  <si>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</si>
  <si>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</si>
  <si>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</si>
  <si>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</si>
  <si>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</si>
  <si>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</si>
  <si>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</si>
  <si>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</si>
  <si>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</si>
  <si>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</si>
  <si>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</si>
  <si>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</si>
  <si>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</si>
  <si>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</si>
  <si>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</si>
  <si>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</si>
  <si>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</si>
  <si>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</si>
  <si>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</si>
  <si>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</si>
  <si>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</si>
  <si>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</si>
  <si>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</si>
  <si>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</si>
  <si>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</si>
  <si>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</si>
  <si>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</si>
  <si>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</si>
  <si>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</si>
  <si>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</si>
  <si>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</si>
  <si>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</si>
  <si>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</si>
  <si>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</si>
  <si>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</si>
  <si>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</si>
  <si>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</si>
  <si>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</si>
  <si>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</si>
  <si>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</si>
  <si>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</si>
  <si>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</si>
  <si>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</si>
  <si>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</si>
  <si>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</si>
  <si>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</si>
  <si>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</si>
  <si>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</si>
  <si>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</si>
  <si>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</si>
  <si>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</si>
  <si>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</si>
  <si>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</si>
  <si>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</si>
  <si>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</si>
  <si>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</si>
  <si>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</si>
  <si>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</si>
  <si>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</si>
  <si>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</si>
  <si>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</si>
  <si>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</si>
  <si>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</si>
  <si>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</si>
  <si>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</si>
  <si>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</si>
  <si>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</si>
  <si>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</si>
  <si>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</si>
  <si>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</si>
  <si>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</si>
  <si>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</si>
  <si>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</si>
  <si>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</si>
  <si>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</si>
  <si>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</si>
  <si>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</si>
  <si>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</si>
  <si>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</si>
  <si>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</si>
  <si>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</si>
  <si>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</si>
  <si>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</si>
  <si>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</si>
  <si>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</si>
  <si>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</si>
  <si>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</si>
  <si>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</si>
  <si>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</si>
  <si>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</si>
  <si>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</si>
  <si>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</si>
  <si>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</si>
  <si>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</si>
  <si>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</si>
  <si>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</si>
  <si>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</si>
  <si>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</si>
  <si>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</si>
  <si>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</si>
  <si>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</si>
  <si>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</si>
  <si>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</si>
  <si>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</si>
  <si>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</si>
  <si>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</si>
  <si>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</si>
  <si>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</si>
  <si>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</si>
  <si>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</si>
  <si>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</si>
  <si>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</si>
  <si>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</si>
  <si>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</si>
  <si>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</si>
  <si>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</si>
  <si>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</si>
  <si>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</si>
  <si>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</si>
  <si>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</si>
  <si>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</si>
  <si>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</si>
  <si>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</si>
  <si>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</si>
  <si>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</si>
  <si>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</si>
  <si>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</si>
  <si>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</si>
  <si>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</si>
  <si>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</si>
  <si>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</si>
  <si>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</si>
  <si>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</si>
  <si>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</si>
  <si>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</si>
  <si>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</si>
  <si>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</si>
  <si>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</si>
  <si>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</si>
  <si>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</si>
  <si>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</si>
  <si>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</si>
  <si>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</si>
  <si>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</si>
  <si>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</si>
  <si>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</si>
  <si>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</si>
  <si>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</si>
  <si>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</si>
  <si>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</si>
  <si>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 Š.  MIHAELA ŠILOBODA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</si>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</sst>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1919265.69</v>
      </c>
      <c r="D2" s="7">
        <f>'PR-RAS'!E6</f>
        <v>2255497.48</v>
      </c>
      <c r="E2" s="7">
        <v>0</v>
      </c>
      <c r="F2" s="7">
        <v>0</v>
      </c>
      <c r="G2" s="8">
        <f t="shared" ref="G2:G274" si="0">(B2/1000)*(C2*1+D2*2)</f>
        <v>6430.2606500000002</v>
      </c>
      <c r="H2" s="8">
        <f t="shared" ref="H2:H274" si="1">ABS(C2-ROUND(C2,0))+ABS(D2-ROUND(D2,0))</f>
        <v>0.7900000000372529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1390423.02</v>
      </c>
      <c r="D45" s="2">
        <f>'PR-RAS'!E49</f>
        <v>1568784.83</v>
      </c>
      <c r="E45" s="2">
        <v>0</v>
      </c>
      <c r="F45" s="2">
        <v>0</v>
      </c>
      <c r="G45" s="3">
        <f t="shared" si="0"/>
        <v>199231.67791999999</v>
      </c>
      <c r="H45" s="3">
        <f t="shared" si="1"/>
        <v>0.18999999994412065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1390423.02</v>
      </c>
      <c r="D64" s="2">
        <f>'PR-RAS'!E68</f>
        <v>1568784.83</v>
      </c>
      <c r="E64" s="2">
        <v>0</v>
      </c>
      <c r="F64" s="2">
        <v>0</v>
      </c>
      <c r="G64" s="3">
        <f t="shared" si="0"/>
        <v>285263.53883999999</v>
      </c>
      <c r="H64" s="3">
        <f t="shared" si="1"/>
        <v>0.18999999994412065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1374910.96</v>
      </c>
      <c r="D65" s="2">
        <f>'PR-RAS'!E69</f>
        <v>1550320.22</v>
      </c>
      <c r="E65" s="2">
        <v>0</v>
      </c>
      <c r="F65" s="2">
        <v>0</v>
      </c>
      <c r="G65" s="3">
        <f t="shared" si="0"/>
        <v>286435.28960000002</v>
      </c>
      <c r="H65" s="3">
        <f t="shared" si="1"/>
        <v>0.26000000000931323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15512.06</v>
      </c>
      <c r="D66" s="2">
        <f>'PR-RAS'!E70</f>
        <v>18464.61</v>
      </c>
      <c r="E66" s="2">
        <v>0</v>
      </c>
      <c r="F66" s="2">
        <v>0</v>
      </c>
      <c r="G66" s="3">
        <f t="shared" si="0"/>
        <v>3408.6831999999999</v>
      </c>
      <c r="H66" s="3">
        <f t="shared" si="1"/>
        <v>0.44999999999890861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0.17</v>
      </c>
      <c r="D78" s="2">
        <f>'PR-RAS'!E82</f>
        <v>0.22</v>
      </c>
      <c r="E78" s="2">
        <v>0</v>
      </c>
      <c r="F78" s="2">
        <v>0</v>
      </c>
      <c r="G78" s="3">
        <f t="shared" si="0"/>
        <v>4.6969999999999998E-2</v>
      </c>
      <c r="H78" s="3">
        <f t="shared" si="1"/>
        <v>0.39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0.17</v>
      </c>
      <c r="D79" s="2">
        <f>'PR-RAS'!E83</f>
        <v>0.22</v>
      </c>
      <c r="E79" s="2">
        <v>0</v>
      </c>
      <c r="F79" s="2">
        <v>0</v>
      </c>
      <c r="G79" s="3">
        <f t="shared" si="0"/>
        <v>4.7579999999999997E-2</v>
      </c>
      <c r="H79" s="3">
        <f t="shared" si="1"/>
        <v>0.39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0.17</v>
      </c>
      <c r="D81" s="2">
        <f>'PR-RAS'!E85</f>
        <v>0.22</v>
      </c>
      <c r="E81" s="2">
        <v>0</v>
      </c>
      <c r="F81" s="2">
        <v>0</v>
      </c>
      <c r="G81" s="3">
        <f t="shared" si="0"/>
        <v>4.8800000000000003E-2</v>
      </c>
      <c r="H81" s="3">
        <f t="shared" si="1"/>
        <v>0.39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58556.46</v>
      </c>
      <c r="D102" s="2">
        <f>'PR-RAS'!E106</f>
        <v>62099.7</v>
      </c>
      <c r="E102" s="2">
        <v>0</v>
      </c>
      <c r="F102" s="2">
        <v>0</v>
      </c>
      <c r="G102" s="3">
        <f t="shared" si="0"/>
        <v>18458.34186</v>
      </c>
      <c r="H102" s="3">
        <f t="shared" si="1"/>
        <v>0.76000000000203727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58556.46</v>
      </c>
      <c r="D108" s="2">
        <f>'PR-RAS'!E112</f>
        <v>62099.7</v>
      </c>
      <c r="E108" s="2">
        <v>0</v>
      </c>
      <c r="F108" s="2">
        <v>0</v>
      </c>
      <c r="G108" s="3">
        <f t="shared" si="0"/>
        <v>19554.87702</v>
      </c>
      <c r="H108" s="3">
        <f t="shared" si="1"/>
        <v>0.76000000000203727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58556.46</v>
      </c>
      <c r="D113" s="2">
        <f>'PR-RAS'!E117</f>
        <v>62099.7</v>
      </c>
      <c r="E113" s="2">
        <v>0</v>
      </c>
      <c r="F113" s="2">
        <v>0</v>
      </c>
      <c r="G113" s="3">
        <f t="shared" si="0"/>
        <v>20468.656319999998</v>
      </c>
      <c r="H113" s="3">
        <f t="shared" si="1"/>
        <v>0.76000000000203727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16125.44</v>
      </c>
      <c r="D121" s="2">
        <f>'PR-RAS'!E125</f>
        <v>14353</v>
      </c>
      <c r="E121" s="2">
        <v>0</v>
      </c>
      <c r="F121" s="2">
        <v>0</v>
      </c>
      <c r="G121" s="3">
        <f t="shared" si="0"/>
        <v>5379.7727999999997</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8443.2900000000009</v>
      </c>
      <c r="D122" s="2">
        <f>'PR-RAS'!E126</f>
        <v>11853</v>
      </c>
      <c r="E122" s="2">
        <v>0</v>
      </c>
      <c r="F122" s="2">
        <v>0</v>
      </c>
      <c r="G122" s="3">
        <f t="shared" si="0"/>
        <v>3890.0640899999999</v>
      </c>
      <c r="H122" s="3">
        <f t="shared" si="1"/>
        <v>0.29000000000087311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8443.2900000000009</v>
      </c>
      <c r="D124" s="2">
        <f>'PR-RAS'!E128</f>
        <v>11853</v>
      </c>
      <c r="E124" s="2">
        <v>0</v>
      </c>
      <c r="F124" s="2">
        <v>0</v>
      </c>
      <c r="G124" s="3">
        <f t="shared" si="0"/>
        <v>3954.36267</v>
      </c>
      <c r="H124" s="3">
        <f t="shared" si="1"/>
        <v>0.29000000000087311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7682.15</v>
      </c>
      <c r="D125" s="2">
        <f>'PR-RAS'!E129</f>
        <v>2500</v>
      </c>
      <c r="E125" s="2">
        <v>0</v>
      </c>
      <c r="F125" s="2">
        <v>0</v>
      </c>
      <c r="G125" s="3">
        <f t="shared" si="0"/>
        <v>1572.5865999999999</v>
      </c>
      <c r="H125" s="3">
        <f t="shared" si="1"/>
        <v>0.1499999999996362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7682.15</v>
      </c>
      <c r="D126" s="2">
        <f>'PR-RAS'!E130</f>
        <v>2500</v>
      </c>
      <c r="E126" s="2">
        <v>0</v>
      </c>
      <c r="F126" s="2">
        <v>0</v>
      </c>
      <c r="G126" s="3">
        <f t="shared" si="0"/>
        <v>1585.26875</v>
      </c>
      <c r="H126" s="3">
        <f t="shared" si="1"/>
        <v>0.1499999999996362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454160.60000000003</v>
      </c>
      <c r="D130" s="2">
        <f>'PR-RAS'!E134</f>
        <v>610259.73</v>
      </c>
      <c r="E130" s="2">
        <v>0</v>
      </c>
      <c r="F130" s="2">
        <v>0</v>
      </c>
      <c r="G130" s="3">
        <f t="shared" si="0"/>
        <v>216033.72774</v>
      </c>
      <c r="H130" s="3">
        <f t="shared" si="1"/>
        <v>0.66999999998370185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454160.60000000003</v>
      </c>
      <c r="D131" s="2">
        <f>'PR-RAS'!E135</f>
        <v>610259.73</v>
      </c>
      <c r="E131" s="2">
        <v>0</v>
      </c>
      <c r="F131" s="2">
        <v>0</v>
      </c>
      <c r="G131" s="3">
        <f t="shared" si="0"/>
        <v>217708.40780000002</v>
      </c>
      <c r="H131" s="3">
        <f t="shared" si="1"/>
        <v>0.66999999998370185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441536.96</v>
      </c>
      <c r="D132" s="2">
        <f>'PR-RAS'!E136</f>
        <v>581103.35</v>
      </c>
      <c r="E132" s="2">
        <v>0</v>
      </c>
      <c r="F132" s="2">
        <v>0</v>
      </c>
      <c r="G132" s="3">
        <f t="shared" si="0"/>
        <v>210090.41946</v>
      </c>
      <c r="H132" s="3">
        <f t="shared" si="1"/>
        <v>0.38999999995576218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12623.64</v>
      </c>
      <c r="D133" s="2">
        <f>'PR-RAS'!E137</f>
        <v>29156.38</v>
      </c>
      <c r="E133" s="2">
        <v>0</v>
      </c>
      <c r="F133" s="2">
        <v>0</v>
      </c>
      <c r="G133" s="3">
        <f t="shared" si="0"/>
        <v>9363.6047999999992</v>
      </c>
      <c r="H133" s="3">
        <f t="shared" si="1"/>
        <v>0.74000000000160071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1914624.3400000003</v>
      </c>
      <c r="D148" s="2">
        <f>'PR-RAS'!E152</f>
        <v>2329506.61</v>
      </c>
      <c r="E148" s="2">
        <v>0</v>
      </c>
      <c r="F148" s="2">
        <v>0</v>
      </c>
      <c r="G148" s="3">
        <f t="shared" si="0"/>
        <v>966324.72132000001</v>
      </c>
      <c r="H148" s="3">
        <f t="shared" si="1"/>
        <v>0.73000000044703484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1480777.0300000003</v>
      </c>
      <c r="D149" s="2">
        <f>'PR-RAS'!E153</f>
        <v>1926557.29</v>
      </c>
      <c r="E149" s="2">
        <v>0</v>
      </c>
      <c r="F149" s="2">
        <v>0</v>
      </c>
      <c r="G149" s="3">
        <f t="shared" si="0"/>
        <v>789415.95828000002</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1227862.4000000001</v>
      </c>
      <c r="D150" s="2">
        <f>'PR-RAS'!E154</f>
        <v>1595721.12</v>
      </c>
      <c r="E150" s="2">
        <v>0</v>
      </c>
      <c r="F150" s="2">
        <v>0</v>
      </c>
      <c r="G150" s="3">
        <f t="shared" si="0"/>
        <v>658476.39136000001</v>
      </c>
      <c r="H150" s="3">
        <f t="shared" si="1"/>
        <v>0.5200000002514571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1174224.33</v>
      </c>
      <c r="D151" s="2">
        <f>'PR-RAS'!E155</f>
        <v>1515884.79</v>
      </c>
      <c r="E151" s="2">
        <v>0</v>
      </c>
      <c r="F151" s="2">
        <v>0</v>
      </c>
      <c r="G151" s="3">
        <f t="shared" si="0"/>
        <v>630899.08649999998</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33576.550000000003</v>
      </c>
      <c r="D153" s="2">
        <f>'PR-RAS'!E157</f>
        <v>51703.74</v>
      </c>
      <c r="E153" s="2">
        <v>0</v>
      </c>
      <c r="F153" s="2">
        <v>0</v>
      </c>
      <c r="G153" s="3">
        <f t="shared" si="0"/>
        <v>20821.572560000001</v>
      </c>
      <c r="H153" s="3">
        <f t="shared" si="1"/>
        <v>0.70999999999912689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20061.52</v>
      </c>
      <c r="D154" s="2">
        <f>'PR-RAS'!E158</f>
        <v>28132.59</v>
      </c>
      <c r="E154" s="2">
        <v>0</v>
      </c>
      <c r="F154" s="2">
        <v>0</v>
      </c>
      <c r="G154" s="3">
        <f t="shared" si="0"/>
        <v>11677.9851</v>
      </c>
      <c r="H154" s="3">
        <f t="shared" si="1"/>
        <v>0.88999999999941792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56809.99</v>
      </c>
      <c r="D155" s="2">
        <f>'PR-RAS'!E159</f>
        <v>70819.240000000005</v>
      </c>
      <c r="E155" s="2">
        <v>0</v>
      </c>
      <c r="F155" s="2">
        <v>0</v>
      </c>
      <c r="G155" s="3">
        <f t="shared" si="0"/>
        <v>30561.06438</v>
      </c>
      <c r="H155" s="3">
        <f t="shared" si="1"/>
        <v>0.25000000000727596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196104.64</v>
      </c>
      <c r="D156" s="2">
        <f>'PR-RAS'!E160</f>
        <v>260016.93</v>
      </c>
      <c r="E156" s="2">
        <v>0</v>
      </c>
      <c r="F156" s="2">
        <v>0</v>
      </c>
      <c r="G156" s="3">
        <f t="shared" si="0"/>
        <v>111001.4675</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196028.2</v>
      </c>
      <c r="D158" s="2">
        <f>'PR-RAS'!E162</f>
        <v>260016.93</v>
      </c>
      <c r="E158" s="2">
        <v>0</v>
      </c>
      <c r="F158" s="2">
        <v>0</v>
      </c>
      <c r="G158" s="3">
        <f t="shared" si="0"/>
        <v>112421.74342000001</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76.44</v>
      </c>
      <c r="D159" s="2">
        <f>'PR-RAS'!E163</f>
        <v>0</v>
      </c>
      <c r="E159" s="2">
        <v>0</v>
      </c>
      <c r="F159" s="2">
        <v>0</v>
      </c>
      <c r="G159" s="3">
        <f t="shared" si="0"/>
        <v>12.07752</v>
      </c>
      <c r="H159" s="3">
        <f t="shared" si="1"/>
        <v>0.43999999999999773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422119.55</v>
      </c>
      <c r="D160" s="2">
        <f>'PR-RAS'!E164</f>
        <v>394297.68999999994</v>
      </c>
      <c r="E160" s="2">
        <v>0</v>
      </c>
      <c r="F160" s="2">
        <v>0</v>
      </c>
      <c r="G160" s="3">
        <f t="shared" si="0"/>
        <v>192503.67387</v>
      </c>
      <c r="H160" s="3">
        <f t="shared" si="1"/>
        <v>0.76000000006752089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76972.679999999993</v>
      </c>
      <c r="D161" s="2">
        <f>'PR-RAS'!E165</f>
        <v>84179.7</v>
      </c>
      <c r="E161" s="2">
        <v>0</v>
      </c>
      <c r="F161" s="2">
        <v>0</v>
      </c>
      <c r="G161" s="3">
        <f t="shared" si="0"/>
        <v>39253.132799999999</v>
      </c>
      <c r="H161" s="3">
        <f t="shared" si="1"/>
        <v>0.6200000000098953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9248.9</v>
      </c>
      <c r="D162" s="2">
        <f>'PR-RAS'!E166</f>
        <v>8779.7000000000007</v>
      </c>
      <c r="E162" s="2">
        <v>0</v>
      </c>
      <c r="F162" s="2">
        <v>0</v>
      </c>
      <c r="G162" s="3">
        <f t="shared" si="0"/>
        <v>4316.136300000001</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63212.45</v>
      </c>
      <c r="D163" s="2">
        <f>'PR-RAS'!E167</f>
        <v>71118.570000000007</v>
      </c>
      <c r="E163" s="2">
        <v>0</v>
      </c>
      <c r="F163" s="2">
        <v>0</v>
      </c>
      <c r="G163" s="3">
        <f t="shared" si="0"/>
        <v>33282.833580000006</v>
      </c>
      <c r="H163" s="3">
        <f t="shared" si="1"/>
        <v>0.8799999999901047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1983.13</v>
      </c>
      <c r="D164" s="2">
        <f>'PR-RAS'!E168</f>
        <v>2309.2800000000002</v>
      </c>
      <c r="E164" s="2">
        <v>0</v>
      </c>
      <c r="F164" s="2">
        <v>0</v>
      </c>
      <c r="G164" s="3">
        <f t="shared" si="0"/>
        <v>1076.0754700000002</v>
      </c>
      <c r="H164" s="3">
        <f t="shared" si="1"/>
        <v>0.41000000000030923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2528.1999999999998</v>
      </c>
      <c r="D165" s="2">
        <f>'PR-RAS'!E169</f>
        <v>1972.15</v>
      </c>
      <c r="E165" s="2">
        <v>0</v>
      </c>
      <c r="F165" s="2">
        <v>0</v>
      </c>
      <c r="G165" s="3">
        <f t="shared" si="0"/>
        <v>1061.49</v>
      </c>
      <c r="H165" s="3">
        <f t="shared" si="1"/>
        <v>0.34999999999990905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222693.37</v>
      </c>
      <c r="D166" s="2">
        <f>'PR-RAS'!E170</f>
        <v>205431.59</v>
      </c>
      <c r="E166" s="2">
        <v>0</v>
      </c>
      <c r="F166" s="2">
        <v>0</v>
      </c>
      <c r="G166" s="3">
        <f t="shared" si="0"/>
        <v>104536.83075000001</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27222.45</v>
      </c>
      <c r="D167" s="2">
        <f>'PR-RAS'!E171</f>
        <v>24218.46</v>
      </c>
      <c r="E167" s="2">
        <v>0</v>
      </c>
      <c r="F167" s="2">
        <v>0</v>
      </c>
      <c r="G167" s="3">
        <f t="shared" si="0"/>
        <v>12559.45542</v>
      </c>
      <c r="H167" s="3">
        <f t="shared" si="1"/>
        <v>0.90999999999985448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150327.75</v>
      </c>
      <c r="D168" s="2">
        <f>'PR-RAS'!E172</f>
        <v>139501.95000000001</v>
      </c>
      <c r="E168" s="2">
        <v>0</v>
      </c>
      <c r="F168" s="2">
        <v>0</v>
      </c>
      <c r="G168" s="3">
        <f t="shared" si="0"/>
        <v>71698.385550000006</v>
      </c>
      <c r="H168" s="3">
        <f t="shared" si="1"/>
        <v>0.29999999998835847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21845.93</v>
      </c>
      <c r="D169" s="2">
        <f>'PR-RAS'!E173</f>
        <v>24606.73</v>
      </c>
      <c r="E169" s="2">
        <v>0</v>
      </c>
      <c r="F169" s="2">
        <v>0</v>
      </c>
      <c r="G169" s="3">
        <f t="shared" si="0"/>
        <v>11937.97752</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17087.47</v>
      </c>
      <c r="D170" s="2">
        <f>'PR-RAS'!E174</f>
        <v>12826.05</v>
      </c>
      <c r="E170" s="2">
        <v>0</v>
      </c>
      <c r="F170" s="2">
        <v>0</v>
      </c>
      <c r="G170" s="3">
        <f t="shared" si="0"/>
        <v>7222.9873300000008</v>
      </c>
      <c r="H170" s="3">
        <f t="shared" si="1"/>
        <v>0.52000000000043656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5008.34</v>
      </c>
      <c r="D171" s="2">
        <f>'PR-RAS'!E175</f>
        <v>2600.13</v>
      </c>
      <c r="E171" s="2">
        <v>0</v>
      </c>
      <c r="F171" s="2">
        <v>0</v>
      </c>
      <c r="G171" s="3">
        <f t="shared" si="0"/>
        <v>1735.4620000000002</v>
      </c>
      <c r="H171" s="3">
        <f t="shared" si="1"/>
        <v>0.47000000000025466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1201.43</v>
      </c>
      <c r="D173" s="2">
        <f>'PR-RAS'!E177</f>
        <v>1678.27</v>
      </c>
      <c r="E173" s="2">
        <v>0</v>
      </c>
      <c r="F173" s="2">
        <v>0</v>
      </c>
      <c r="G173" s="3">
        <f t="shared" si="0"/>
        <v>783.97083999999995</v>
      </c>
      <c r="H173" s="3">
        <f t="shared" si="1"/>
        <v>0.70000000000004547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105388.65999999999</v>
      </c>
      <c r="D174" s="2">
        <f>'PR-RAS'!E178</f>
        <v>92171.969999999987</v>
      </c>
      <c r="E174" s="2">
        <v>0</v>
      </c>
      <c r="F174" s="2">
        <v>0</v>
      </c>
      <c r="G174" s="3">
        <f t="shared" si="0"/>
        <v>50123.739799999996</v>
      </c>
      <c r="H174" s="3">
        <f t="shared" si="1"/>
        <v>0.37000000002444722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17119.43</v>
      </c>
      <c r="D175" s="2">
        <f>'PR-RAS'!E179</f>
        <v>14266.15</v>
      </c>
      <c r="E175" s="2">
        <v>0</v>
      </c>
      <c r="F175" s="2">
        <v>0</v>
      </c>
      <c r="G175" s="3">
        <f t="shared" si="0"/>
        <v>7943.4010199999984</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45171.81</v>
      </c>
      <c r="D176" s="2">
        <f>'PR-RAS'!E180</f>
        <v>33571.43</v>
      </c>
      <c r="E176" s="2">
        <v>0</v>
      </c>
      <c r="F176" s="2">
        <v>0</v>
      </c>
      <c r="G176" s="3">
        <f t="shared" si="0"/>
        <v>19655.06725</v>
      </c>
      <c r="H176" s="3">
        <f t="shared" si="1"/>
        <v>0.62000000000261934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1520</v>
      </c>
      <c r="D177" s="2">
        <f>'PR-RAS'!E181</f>
        <v>0</v>
      </c>
      <c r="E177" s="2">
        <v>0</v>
      </c>
      <c r="F177" s="2">
        <v>0</v>
      </c>
      <c r="G177" s="3">
        <f t="shared" si="0"/>
        <v>267.52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6896.13</v>
      </c>
      <c r="D178" s="2">
        <f>'PR-RAS'!E182</f>
        <v>6221.84</v>
      </c>
      <c r="E178" s="2">
        <v>0</v>
      </c>
      <c r="F178" s="2">
        <v>0</v>
      </c>
      <c r="G178" s="3">
        <f t="shared" si="0"/>
        <v>3423.1463699999999</v>
      </c>
      <c r="H178" s="3">
        <f t="shared" si="1"/>
        <v>0.28999999999996362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7121.55</v>
      </c>
      <c r="D179" s="2">
        <f>'PR-RAS'!E183</f>
        <v>7646.82</v>
      </c>
      <c r="E179" s="2">
        <v>0</v>
      </c>
      <c r="F179" s="2">
        <v>0</v>
      </c>
      <c r="G179" s="3">
        <f t="shared" si="0"/>
        <v>3989.9038199999995</v>
      </c>
      <c r="H179" s="3">
        <f t="shared" si="1"/>
        <v>0.63000000000010914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1864.29</v>
      </c>
      <c r="D180" s="2">
        <f>'PR-RAS'!E184</f>
        <v>892.01</v>
      </c>
      <c r="E180" s="2">
        <v>0</v>
      </c>
      <c r="F180" s="2">
        <v>0</v>
      </c>
      <c r="G180" s="3">
        <f t="shared" si="0"/>
        <v>653.04748999999993</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11507.65</v>
      </c>
      <c r="D181" s="2">
        <f>'PR-RAS'!E185</f>
        <v>13758.34</v>
      </c>
      <c r="E181" s="2">
        <v>0</v>
      </c>
      <c r="F181" s="2">
        <v>0</v>
      </c>
      <c r="G181" s="3">
        <f t="shared" si="0"/>
        <v>7024.3793999999998</v>
      </c>
      <c r="H181" s="3">
        <f t="shared" si="1"/>
        <v>0.69000000000050932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12015.14</v>
      </c>
      <c r="D182" s="2">
        <f>'PR-RAS'!E186</f>
        <v>12891.51</v>
      </c>
      <c r="E182" s="2">
        <v>0</v>
      </c>
      <c r="F182" s="2">
        <v>0</v>
      </c>
      <c r="G182" s="3">
        <f t="shared" si="0"/>
        <v>6841.4669600000007</v>
      </c>
      <c r="H182" s="3">
        <f t="shared" si="1"/>
        <v>0.62999999999919964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2172.66</v>
      </c>
      <c r="D183" s="2">
        <f>'PR-RAS'!E187</f>
        <v>2923.87</v>
      </c>
      <c r="E183" s="2">
        <v>0</v>
      </c>
      <c r="F183" s="2">
        <v>0</v>
      </c>
      <c r="G183" s="3">
        <f t="shared" si="0"/>
        <v>1459.7127999999998</v>
      </c>
      <c r="H183" s="3">
        <f t="shared" si="1"/>
        <v>0.47000000000025466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17064.84</v>
      </c>
      <c r="D190" s="2">
        <f>'PR-RAS'!E194</f>
        <v>12514.429999999998</v>
      </c>
      <c r="E190" s="2">
        <v>0</v>
      </c>
      <c r="F190" s="2">
        <v>0</v>
      </c>
      <c r="G190" s="3">
        <f t="shared" si="0"/>
        <v>7955.7092999999995</v>
      </c>
      <c r="H190" s="3">
        <f t="shared" si="1"/>
        <v>0.58999999999832653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1990.91</v>
      </c>
      <c r="D191" s="2">
        <f>'PR-RAS'!E195</f>
        <v>2217.63</v>
      </c>
      <c r="E191" s="2">
        <v>0</v>
      </c>
      <c r="F191" s="2">
        <v>0</v>
      </c>
      <c r="G191" s="3">
        <f t="shared" si="0"/>
        <v>1220.9723000000001</v>
      </c>
      <c r="H191" s="3">
        <f t="shared" si="1"/>
        <v>0.45999999999980901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2464.5</v>
      </c>
      <c r="D192" s="2">
        <f>'PR-RAS'!E196</f>
        <v>5660.41</v>
      </c>
      <c r="E192" s="2">
        <v>0</v>
      </c>
      <c r="F192" s="2">
        <v>0</v>
      </c>
      <c r="G192" s="3">
        <f t="shared" si="0"/>
        <v>2632.9961199999998</v>
      </c>
      <c r="H192" s="3">
        <f t="shared" si="1"/>
        <v>0.90999999999985448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2635</v>
      </c>
      <c r="D193" s="2">
        <f>'PR-RAS'!E197</f>
        <v>1451.12</v>
      </c>
      <c r="E193" s="2">
        <v>0</v>
      </c>
      <c r="F193" s="2">
        <v>0</v>
      </c>
      <c r="G193" s="3">
        <f t="shared" si="0"/>
        <v>1063.1500799999999</v>
      </c>
      <c r="H193" s="3">
        <f t="shared" si="1"/>
        <v>0.11999999999989086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212.09</v>
      </c>
      <c r="D194" s="2">
        <f>'PR-RAS'!E198</f>
        <v>220</v>
      </c>
      <c r="E194" s="2">
        <v>0</v>
      </c>
      <c r="F194" s="2">
        <v>0</v>
      </c>
      <c r="G194" s="3">
        <f t="shared" si="0"/>
        <v>125.85337000000001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4857.68</v>
      </c>
      <c r="D195" s="2">
        <f>'PR-RAS'!E199</f>
        <v>201.8</v>
      </c>
      <c r="E195" s="2">
        <v>0</v>
      </c>
      <c r="F195" s="2">
        <v>0</v>
      </c>
      <c r="G195" s="3">
        <f t="shared" si="0"/>
        <v>1020.6883200000002</v>
      </c>
      <c r="H195" s="3">
        <f t="shared" si="1"/>
        <v>0.51999999999969759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2502.1</v>
      </c>
      <c r="D196" s="2">
        <f>'PR-RAS'!E200</f>
        <v>0</v>
      </c>
      <c r="E196" s="2">
        <v>0</v>
      </c>
      <c r="F196" s="2">
        <v>0</v>
      </c>
      <c r="G196" s="3">
        <f t="shared" si="0"/>
        <v>487.90949999999998</v>
      </c>
      <c r="H196" s="3">
        <f t="shared" si="1"/>
        <v>9.9999999999909051E-2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2402.56</v>
      </c>
      <c r="D197" s="2">
        <f>'PR-RAS'!E201</f>
        <v>2763.47</v>
      </c>
      <c r="E197" s="2">
        <v>0</v>
      </c>
      <c r="F197" s="2">
        <v>0</v>
      </c>
      <c r="G197" s="3">
        <f t="shared" si="0"/>
        <v>1554.182</v>
      </c>
      <c r="H197" s="3">
        <f t="shared" si="1"/>
        <v>0.90999999999985448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2755.83</v>
      </c>
      <c r="D198" s="2">
        <f>'PR-RAS'!E202</f>
        <v>753.87</v>
      </c>
      <c r="E198" s="2">
        <v>0</v>
      </c>
      <c r="F198" s="2">
        <v>0</v>
      </c>
      <c r="G198" s="3">
        <f t="shared" si="0"/>
        <v>839.92328999999995</v>
      </c>
      <c r="H198" s="3">
        <f t="shared" si="1"/>
        <v>0.30000000000006821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2755.83</v>
      </c>
      <c r="D212" s="2">
        <f>'PR-RAS'!E216</f>
        <v>753.87</v>
      </c>
      <c r="E212" s="2">
        <v>0</v>
      </c>
      <c r="F212" s="2">
        <v>0</v>
      </c>
      <c r="G212" s="3">
        <f t="shared" si="0"/>
        <v>899.61326999999994</v>
      </c>
      <c r="H212" s="3">
        <f t="shared" si="1"/>
        <v>0.30000000000006821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531.95000000000005</v>
      </c>
      <c r="D213" s="2">
        <f>'PR-RAS'!E217</f>
        <v>746.61</v>
      </c>
      <c r="E213" s="2">
        <v>0</v>
      </c>
      <c r="F213" s="2">
        <v>0</v>
      </c>
      <c r="G213" s="3">
        <f t="shared" si="0"/>
        <v>429.33604000000003</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2223.88</v>
      </c>
      <c r="D215" s="2">
        <f>'PR-RAS'!E219</f>
        <v>7.26</v>
      </c>
      <c r="E215" s="2">
        <v>0</v>
      </c>
      <c r="F215" s="2">
        <v>0</v>
      </c>
      <c r="G215" s="3">
        <f t="shared" si="0"/>
        <v>479.01760000000002</v>
      </c>
      <c r="H215" s="3">
        <f t="shared" si="1"/>
        <v>0.37999999999989065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8217.23</v>
      </c>
      <c r="D258" s="2">
        <f>'PR-RAS'!E262</f>
        <v>7129.71</v>
      </c>
      <c r="E258" s="2">
        <v>0</v>
      </c>
      <c r="F258" s="2">
        <v>0</v>
      </c>
      <c r="G258" s="3">
        <f t="shared" si="0"/>
        <v>5776.4990500000004</v>
      </c>
      <c r="H258" s="3">
        <f t="shared" si="1"/>
        <v>0.51999999999952706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8217.23</v>
      </c>
      <c r="D265" s="2">
        <f>'PR-RAS'!E269</f>
        <v>7129.71</v>
      </c>
      <c r="E265" s="2">
        <v>0</v>
      </c>
      <c r="F265" s="2">
        <v>0</v>
      </c>
      <c r="G265" s="3">
        <f t="shared" si="0"/>
        <v>5933.8356000000003</v>
      </c>
      <c r="H265" s="3">
        <f t="shared" si="1"/>
        <v>0.51999999999952706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8217.23</v>
      </c>
      <c r="D267" s="2">
        <f>'PR-RAS'!E271</f>
        <v>7129.71</v>
      </c>
      <c r="E267" s="2">
        <v>0</v>
      </c>
      <c r="F267" s="2">
        <v>0</v>
      </c>
      <c r="G267" s="3">
        <f t="shared" si="0"/>
        <v>5978.7889000000005</v>
      </c>
      <c r="H267" s="3">
        <f t="shared" si="1"/>
        <v>0.51999999999952706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754.7</v>
      </c>
      <c r="D269" s="2">
        <f>'PR-RAS'!E273</f>
        <v>768.05</v>
      </c>
      <c r="E269" s="2">
        <v>0</v>
      </c>
      <c r="F269" s="2">
        <v>0</v>
      </c>
      <c r="G269" s="3">
        <f t="shared" si="0"/>
        <v>613.9344000000001</v>
      </c>
      <c r="H269" s="3">
        <f t="shared" si="1"/>
        <v>0.34999999999990905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754.7</v>
      </c>
      <c r="D270" s="2">
        <f>'PR-RAS'!E274</f>
        <v>768.05</v>
      </c>
      <c r="E270" s="2">
        <v>0</v>
      </c>
      <c r="F270" s="2">
        <v>0</v>
      </c>
      <c r="G270" s="3">
        <f t="shared" si="0"/>
        <v>616.22520000000009</v>
      </c>
      <c r="H270" s="3">
        <f t="shared" si="1"/>
        <v>0.34999999999990905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754.7</v>
      </c>
      <c r="D272" s="2">
        <f>'PR-RAS'!E276</f>
        <v>768.05</v>
      </c>
      <c r="E272" s="2">
        <v>0</v>
      </c>
      <c r="F272" s="2">
        <v>0</v>
      </c>
      <c r="G272" s="3">
        <f t="shared" si="0"/>
        <v>620.80680000000007</v>
      </c>
      <c r="H272" s="3">
        <f t="shared" si="1"/>
        <v>0.34999999999990905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1914624.3400000003</v>
      </c>
      <c r="D295" s="2">
        <f>'PR-RAS'!E299</f>
        <v>2329506.61</v>
      </c>
      <c r="E295" s="2">
        <v>0</v>
      </c>
      <c r="F295" s="2">
        <v>0</v>
      </c>
      <c r="G295" s="3">
        <f t="shared" si="12"/>
        <v>1932649.44264</v>
      </c>
      <c r="H295" s="3">
        <f t="shared" si="13"/>
        <v>0.73000000044703484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4641.3499999996275</v>
      </c>
      <c r="D296" s="2">
        <f>'PR-RAS'!E300</f>
        <v>0</v>
      </c>
      <c r="E296" s="2">
        <v>0</v>
      </c>
      <c r="F296" s="2">
        <v>0</v>
      </c>
      <c r="G296" s="3">
        <f t="shared" si="12"/>
        <v>1369.1982499998901</v>
      </c>
      <c r="H296" s="3">
        <f t="shared" si="13"/>
        <v>0.34999999962747097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74009.129999999888</v>
      </c>
      <c r="E297" s="2">
        <v>0</v>
      </c>
      <c r="F297" s="2">
        <v>0</v>
      </c>
      <c r="G297" s="3">
        <f t="shared" si="12"/>
        <v>43813.404959999934</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7869.91</v>
      </c>
      <c r="D298" s="2">
        <f>'PR-RAS'!E302</f>
        <v>0</v>
      </c>
      <c r="E298" s="2">
        <v>0</v>
      </c>
      <c r="F298" s="2">
        <v>0</v>
      </c>
      <c r="G298" s="3">
        <f t="shared" si="12"/>
        <v>2337.3632699999998</v>
      </c>
      <c r="H298" s="3">
        <f t="shared" si="13"/>
        <v>9.0000000000145519E-2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33385.589999999997</v>
      </c>
      <c r="E299" s="2">
        <v>0</v>
      </c>
      <c r="F299" s="2">
        <v>0</v>
      </c>
      <c r="G299" s="3">
        <f t="shared" si="12"/>
        <v>19897.811639999996</v>
      </c>
      <c r="H299" s="3">
        <f t="shared" si="13"/>
        <v>0.41000000000349246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1912.45</v>
      </c>
      <c r="D300" s="2">
        <f>'PR-RAS'!E304</f>
        <v>137624.03</v>
      </c>
      <c r="E300" s="2">
        <v>0</v>
      </c>
      <c r="F300" s="2">
        <v>0</v>
      </c>
      <c r="G300" s="3">
        <f t="shared" si="12"/>
        <v>82870.992490000004</v>
      </c>
      <c r="H300" s="3">
        <f t="shared" si="13"/>
        <v>0.47999999999888132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1709.14</v>
      </c>
      <c r="D301" s="2">
        <f>'PR-RAS'!E305</f>
        <v>4001.14</v>
      </c>
      <c r="E301" s="2">
        <v>0</v>
      </c>
      <c r="F301" s="2">
        <v>0</v>
      </c>
      <c r="G301" s="3">
        <f t="shared" si="12"/>
        <v>2913.4259999999999</v>
      </c>
      <c r="H301" s="3">
        <f t="shared" si="13"/>
        <v>0.27999999999997272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45896.85</v>
      </c>
      <c r="D355" s="2">
        <f>'PR-RAS'!E360</f>
        <v>45026.94</v>
      </c>
      <c r="E355" s="2">
        <v>0</v>
      </c>
      <c r="F355" s="2">
        <v>0</v>
      </c>
      <c r="G355" s="3">
        <f t="shared" si="12"/>
        <v>48126.558420000001</v>
      </c>
      <c r="H355" s="3">
        <f t="shared" si="13"/>
        <v>0.20999999999912689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45896.85</v>
      </c>
      <c r="D368" s="2">
        <f>'PR-RAS'!E373</f>
        <v>45026.94</v>
      </c>
      <c r="E368" s="2">
        <v>0</v>
      </c>
      <c r="F368" s="2">
        <v>0</v>
      </c>
      <c r="G368" s="3">
        <f t="shared" si="12"/>
        <v>49893.917910000004</v>
      </c>
      <c r="H368" s="3">
        <f t="shared" si="13"/>
        <v>0.20999999999912689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29181.739999999998</v>
      </c>
      <c r="D374" s="2">
        <f>'PR-RAS'!E379</f>
        <v>24977.9</v>
      </c>
      <c r="E374" s="2">
        <v>0</v>
      </c>
      <c r="F374" s="2">
        <v>0</v>
      </c>
      <c r="G374" s="3">
        <f t="shared" si="12"/>
        <v>29518.302420000004</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10942.9</v>
      </c>
      <c r="D375" s="2">
        <f>'PR-RAS'!E380</f>
        <v>11080.96</v>
      </c>
      <c r="E375" s="2">
        <v>0</v>
      </c>
      <c r="F375" s="2">
        <v>0</v>
      </c>
      <c r="G375" s="3">
        <f t="shared" si="12"/>
        <v>12381.20268</v>
      </c>
      <c r="H375" s="3">
        <f t="shared" si="13"/>
        <v>0.14000000000123691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194.4</v>
      </c>
      <c r="D376" s="2">
        <f>'PR-RAS'!E381</f>
        <v>765</v>
      </c>
      <c r="E376" s="2">
        <v>0</v>
      </c>
      <c r="F376" s="2">
        <v>0</v>
      </c>
      <c r="G376" s="3">
        <f t="shared" si="12"/>
        <v>646.65000000000009</v>
      </c>
      <c r="H376" s="3">
        <f t="shared" si="13"/>
        <v>0.40000000000000568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4971.25</v>
      </c>
      <c r="D377" s="2">
        <f>'PR-RAS'!E382</f>
        <v>4935</v>
      </c>
      <c r="E377" s="2">
        <v>0</v>
      </c>
      <c r="F377" s="2">
        <v>0</v>
      </c>
      <c r="G377" s="3">
        <f t="shared" si="12"/>
        <v>5580.31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2517.4499999999998</v>
      </c>
      <c r="D379" s="2">
        <f>'PR-RAS'!E384</f>
        <v>0</v>
      </c>
      <c r="E379" s="2">
        <v>0</v>
      </c>
      <c r="F379" s="2">
        <v>0</v>
      </c>
      <c r="G379" s="3">
        <f t="shared" si="12"/>
        <v>951.59609999999998</v>
      </c>
      <c r="H379" s="3">
        <f t="shared" si="13"/>
        <v>0.4499999999998181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4555.74</v>
      </c>
      <c r="D380" s="2">
        <f>'PR-RAS'!E385</f>
        <v>3856.18</v>
      </c>
      <c r="E380" s="2">
        <v>0</v>
      </c>
      <c r="F380" s="2">
        <v>0</v>
      </c>
      <c r="G380" s="3">
        <f t="shared" si="12"/>
        <v>4649.6098999999995</v>
      </c>
      <c r="H380" s="3">
        <f t="shared" si="13"/>
        <v>0.44000000000005457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6000</v>
      </c>
      <c r="D381" s="2">
        <f>'PR-RAS'!E386</f>
        <v>4340.76</v>
      </c>
      <c r="E381" s="2">
        <v>0</v>
      </c>
      <c r="F381" s="2">
        <v>0</v>
      </c>
      <c r="G381" s="3">
        <f t="shared" si="12"/>
        <v>5578.9776000000002</v>
      </c>
      <c r="H381" s="3">
        <f t="shared" si="13"/>
        <v>0.23999999999978172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16715.11</v>
      </c>
      <c r="D388" s="2">
        <f>'PR-RAS'!E393</f>
        <v>20049.04</v>
      </c>
      <c r="E388" s="2">
        <v>0</v>
      </c>
      <c r="F388" s="2">
        <v>0</v>
      </c>
      <c r="G388" s="3">
        <f t="shared" si="12"/>
        <v>21986.704530000003</v>
      </c>
      <c r="H388" s="3">
        <f t="shared" si="13"/>
        <v>0.15000000000145519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16715.11</v>
      </c>
      <c r="D389" s="2">
        <f>'PR-RAS'!E394</f>
        <v>20049.04</v>
      </c>
      <c r="E389" s="2">
        <v>0</v>
      </c>
      <c r="F389" s="2">
        <v>0</v>
      </c>
      <c r="G389" s="3">
        <f t="shared" si="12"/>
        <v>22043.51772</v>
      </c>
      <c r="H389" s="3">
        <f t="shared" si="13"/>
        <v>0.15000000000145519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45896.85</v>
      </c>
      <c r="D413" s="2">
        <f>'PR-RAS'!E418</f>
        <v>45026.94</v>
      </c>
      <c r="E413" s="2">
        <v>0</v>
      </c>
      <c r="F413" s="2">
        <v>0</v>
      </c>
      <c r="G413" s="3">
        <f t="shared" si="12"/>
        <v>56011.70076</v>
      </c>
      <c r="H413" s="3">
        <f t="shared" si="13"/>
        <v>0.20999999999912689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1919265.69</v>
      </c>
      <c r="D417" s="2">
        <f>'PR-RAS'!E422</f>
        <v>2255497.48</v>
      </c>
      <c r="E417" s="2">
        <v>0</v>
      </c>
      <c r="F417" s="2">
        <v>0</v>
      </c>
      <c r="G417" s="3">
        <f t="shared" si="12"/>
        <v>2674988.4304</v>
      </c>
      <c r="H417" s="3">
        <f t="shared" si="13"/>
        <v>0.7900000000372529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1960521.1900000004</v>
      </c>
      <c r="D418" s="2">
        <f>'PR-RAS'!E423</f>
        <v>2374533.5499999998</v>
      </c>
      <c r="E418" s="2">
        <v>0</v>
      </c>
      <c r="F418" s="2">
        <v>0</v>
      </c>
      <c r="G418" s="3">
        <f t="shared" si="12"/>
        <v>2797898.3169299997</v>
      </c>
      <c r="H418" s="3">
        <f t="shared" si="13"/>
        <v>0.64000000059604645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41255.500000000466</v>
      </c>
      <c r="D420" s="2">
        <f>'PR-RAS'!E425</f>
        <v>119036.06999999983</v>
      </c>
      <c r="E420" s="2">
        <v>0</v>
      </c>
      <c r="F420" s="2">
        <v>0</v>
      </c>
      <c r="G420" s="3">
        <f t="shared" si="12"/>
        <v>117038.28116000006</v>
      </c>
      <c r="H420" s="3">
        <f t="shared" si="13"/>
        <v>0.56999999936670065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7869.91</v>
      </c>
      <c r="D421" s="2">
        <f>'PR-RAS'!E426</f>
        <v>0</v>
      </c>
      <c r="E421" s="2">
        <v>0</v>
      </c>
      <c r="F421" s="2">
        <v>0</v>
      </c>
      <c r="G421" s="3">
        <f t="shared" si="12"/>
        <v>3305.3622</v>
      </c>
      <c r="H421" s="3">
        <f t="shared" si="13"/>
        <v>9.0000000000145519E-2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33385.589999999997</v>
      </c>
      <c r="E422" s="2">
        <v>0</v>
      </c>
      <c r="F422" s="2">
        <v>0</v>
      </c>
      <c r="G422" s="3">
        <f t="shared" si="12"/>
        <v>28110.666779999996</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1912.45</v>
      </c>
      <c r="D423" s="2">
        <f>'PR-RAS'!E428</f>
        <v>137624.03</v>
      </c>
      <c r="E423" s="2">
        <v>0</v>
      </c>
      <c r="F423" s="2">
        <v>0</v>
      </c>
      <c r="G423" s="3">
        <f t="shared" si="12"/>
        <v>116961.73522</v>
      </c>
      <c r="H423" s="3">
        <f t="shared" si="13"/>
        <v>0.47999999999888132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1919265.69</v>
      </c>
      <c r="D637" s="2">
        <f>'PR-RAS'!E643</f>
        <v>2255497.48</v>
      </c>
      <c r="E637" s="2">
        <v>0</v>
      </c>
      <c r="F637" s="2">
        <v>0</v>
      </c>
      <c r="G637" s="3">
        <f t="shared" si="14"/>
        <v>4089645.7734000003</v>
      </c>
      <c r="H637" s="3">
        <f t="shared" si="15"/>
        <v>0.7900000000372529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1960521.1900000004</v>
      </c>
      <c r="D638" s="2">
        <f>'PR-RAS'!E644</f>
        <v>2374533.5499999998</v>
      </c>
      <c r="E638" s="2">
        <v>0</v>
      </c>
      <c r="F638" s="2">
        <v>0</v>
      </c>
      <c r="G638" s="3">
        <f t="shared" si="14"/>
        <v>4274007.7407299997</v>
      </c>
      <c r="H638" s="3">
        <f t="shared" si="15"/>
        <v>0.64000000059604645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41255.500000000466</v>
      </c>
      <c r="D640" s="2">
        <f>'PR-RAS'!E646</f>
        <v>119036.06999999983</v>
      </c>
      <c r="E640" s="2">
        <v>0</v>
      </c>
      <c r="F640" s="2">
        <v>0</v>
      </c>
      <c r="G640" s="3">
        <f t="shared" si="14"/>
        <v>178490.3619600001</v>
      </c>
      <c r="H640" s="3">
        <f t="shared" si="15"/>
        <v>0.56999999936670065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7869.91</v>
      </c>
      <c r="D641" s="2">
        <f>'PR-RAS'!E647</f>
        <v>0</v>
      </c>
      <c r="E641" s="2">
        <v>0</v>
      </c>
      <c r="F641" s="2">
        <v>0</v>
      </c>
      <c r="G641" s="3">
        <f t="shared" si="14"/>
        <v>5036.7424000000001</v>
      </c>
      <c r="H641" s="3">
        <f t="shared" si="15"/>
        <v>9.0000000000145519E-2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33385.589999999997</v>
      </c>
      <c r="E642" s="2">
        <v>0</v>
      </c>
      <c r="F642" s="2">
        <v>0</v>
      </c>
      <c r="G642" s="3">
        <f t="shared" si="14"/>
        <v>42800.326379999999</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33385.590000000462</v>
      </c>
      <c r="D644" s="2">
        <f>'PR-RAS'!E650</f>
        <v>152421.65999999983</v>
      </c>
      <c r="E644" s="2">
        <v>0</v>
      </c>
      <c r="F644" s="2">
        <v>0</v>
      </c>
      <c r="G644" s="3">
        <f t="shared" si="14"/>
        <v>217481.1891300001</v>
      </c>
      <c r="H644" s="3">
        <f t="shared" si="15"/>
        <v>0.7499999997089617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127180.58</v>
      </c>
      <c r="D645" s="2">
        <f>'PR-RAS'!E651</f>
        <v>0</v>
      </c>
      <c r="E645" s="2">
        <v>0</v>
      </c>
      <c r="F645" s="2">
        <v>0</v>
      </c>
      <c r="G645" s="3">
        <f t="shared" si="14"/>
        <v>81904.293520000007</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0.02</v>
      </c>
      <c r="D646" s="2">
        <f>'PR-RAS'!E653</f>
        <v>0.05</v>
      </c>
      <c r="E646" s="2">
        <v>0</v>
      </c>
      <c r="F646" s="2">
        <v>0</v>
      </c>
      <c r="G646" s="3">
        <f t="shared" si="14"/>
        <v>7.740000000000001E-2</v>
      </c>
      <c r="H646" s="3">
        <f t="shared" si="15"/>
        <v>7.0000000000000007E-2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645281.61</v>
      </c>
      <c r="D647" s="2">
        <f>'PR-RAS'!E654</f>
        <v>895128</v>
      </c>
      <c r="E647" s="2">
        <v>0</v>
      </c>
      <c r="F647" s="2">
        <v>0</v>
      </c>
      <c r="G647" s="3">
        <f t="shared" si="14"/>
        <v>1573357.2960599998</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645281.57999999996</v>
      </c>
      <c r="D648" s="2">
        <f>'PR-RAS'!E655</f>
        <v>895128.05</v>
      </c>
      <c r="E648" s="2">
        <v>0</v>
      </c>
      <c r="F648" s="2">
        <v>0</v>
      </c>
      <c r="G648" s="3">
        <f t="shared" si="14"/>
        <v>1575792.8789600001</v>
      </c>
      <c r="H648" s="3">
        <f t="shared" si="15"/>
        <v>0.47000000008847564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5.0000000046566129E-2</v>
      </c>
      <c r="D649" s="2">
        <f>'PR-RAS'!E656</f>
        <v>0</v>
      </c>
      <c r="E649" s="2">
        <v>0</v>
      </c>
      <c r="F649" s="2">
        <v>0</v>
      </c>
      <c r="G649" s="3">
        <f t="shared" si="14"/>
        <v>3.2400000030174854E-2</v>
      </c>
      <c r="H649" s="3">
        <f t="shared" si="15"/>
        <v>5.0000000046566129E-2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53</v>
      </c>
      <c r="E651" s="2">
        <v>0</v>
      </c>
      <c r="F651" s="2">
        <v>0</v>
      </c>
      <c r="G651" s="3">
        <f t="shared" si="14"/>
        <v>102.05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54</v>
      </c>
      <c r="E653" s="2">
        <v>0</v>
      </c>
      <c r="F653" s="2">
        <v>0</v>
      </c>
      <c r="G653" s="3">
        <f t="shared" si="14"/>
        <v>104.32000000000001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1373875.71</v>
      </c>
      <c r="D676" s="2">
        <f>'PR-RAS'!E683</f>
        <v>1549720.22</v>
      </c>
      <c r="E676" s="2">
        <v>0</v>
      </c>
      <c r="F676" s="2">
        <v>0</v>
      </c>
      <c r="G676" s="3">
        <f t="shared" si="14"/>
        <v>3019488.4012500006</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1035.25</v>
      </c>
      <c r="D677" s="2">
        <f>'PR-RAS'!E684</f>
        <v>600</v>
      </c>
      <c r="E677" s="2">
        <v>0</v>
      </c>
      <c r="F677" s="2">
        <v>0</v>
      </c>
      <c r="G677" s="3">
        <f t="shared" si="14"/>
        <v>1511.029</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15512.06</v>
      </c>
      <c r="D678" s="2">
        <f>'PR-RAS'!E685</f>
        <v>18464.61</v>
      </c>
      <c r="E678" s="2">
        <v>0</v>
      </c>
      <c r="F678" s="2">
        <v>0</v>
      </c>
      <c r="G678" s="3">
        <f t="shared" si="14"/>
        <v>35502.74656</v>
      </c>
      <c r="H678" s="3">
        <f t="shared" si="15"/>
        <v>0.44999999999890861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58556.46</v>
      </c>
      <c r="D717" s="2">
        <f>'PR-RAS'!E724</f>
        <v>62099.7</v>
      </c>
      <c r="E717" s="2">
        <v>0</v>
      </c>
      <c r="F717" s="2">
        <v>0</v>
      </c>
      <c r="G717" s="3">
        <f t="shared" si="14"/>
        <v>130853.19575999999</v>
      </c>
      <c r="H717" s="3">
        <f t="shared" si="15"/>
        <v>0.76000000000203727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3297.55</v>
      </c>
      <c r="E725" s="2">
        <v>0</v>
      </c>
      <c r="F725" s="2">
        <v>0</v>
      </c>
      <c r="G725" s="3">
        <f t="shared" si="14"/>
        <v>4774.8523999999998</v>
      </c>
      <c r="H725" s="3">
        <f t="shared" si="15"/>
        <v>0.4499999999998181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63212.45</v>
      </c>
      <c r="D727" s="2">
        <f>'PR-RAS'!E734</f>
        <v>71118.570000000007</v>
      </c>
      <c r="E727" s="2">
        <v>0</v>
      </c>
      <c r="F727" s="2">
        <v>0</v>
      </c>
      <c r="G727" s="3">
        <f t="shared" si="14"/>
        <v>149156.40234</v>
      </c>
      <c r="H727" s="3">
        <f t="shared" si="15"/>
        <v>0.8799999999901047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464.9</v>
      </c>
      <c r="D729" s="2">
        <f>'PR-RAS'!E736</f>
        <v>317.01</v>
      </c>
      <c r="E729" s="2">
        <v>0</v>
      </c>
      <c r="F729" s="2">
        <v>0</v>
      </c>
      <c r="G729" s="3">
        <f t="shared" si="14"/>
        <v>800.01376000000005</v>
      </c>
      <c r="H729" s="3">
        <f t="shared" si="15"/>
        <v>0.11000000000001364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1990.91</v>
      </c>
      <c r="D734" s="2">
        <f>'PR-RAS'!E741</f>
        <v>2217.63</v>
      </c>
      <c r="E734" s="2">
        <v>0</v>
      </c>
      <c r="F734" s="2">
        <v>0</v>
      </c>
      <c r="G734" s="3">
        <f t="shared" si="14"/>
        <v>4710.3826099999997</v>
      </c>
      <c r="H734" s="3">
        <f t="shared" si="15"/>
        <v>0.45999999999980901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8217.23</v>
      </c>
      <c r="D848" s="2">
        <f>'PR-RAS'!E855</f>
        <v>7129.71</v>
      </c>
      <c r="E848" s="2">
        <v>0</v>
      </c>
      <c r="F848" s="2">
        <v>0</v>
      </c>
      <c r="G848" s="3">
        <f t="shared" si="34"/>
        <v>19037.722550000002</v>
      </c>
      <c r="H848" s="3">
        <f t="shared" si="35"/>
        <v>0.51999999999952706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1570581.1900000002</v>
      </c>
      <c r="D1011" s="7">
        <f>BILANCA!E6</f>
        <v>1574618.43</v>
      </c>
      <c r="E1011" s="7">
        <v>0</v>
      </c>
      <c r="F1011" s="7">
        <v>0</v>
      </c>
      <c r="G1011" s="8">
        <f t="shared" ref="G1011:G1306" si="38">B1011/1000*C1011+B1011/500*D1011</f>
        <v>4719.8180499999999</v>
      </c>
      <c r="H1011" s="8">
        <f t="shared" si="35"/>
        <v>0.62000000011175871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1427347.6700000002</v>
      </c>
      <c r="D1012" s="2">
        <f>BILANCA!E7</f>
        <v>1415103.54</v>
      </c>
      <c r="E1012" s="2">
        <v>0</v>
      </c>
      <c r="F1012" s="2">
        <v>0</v>
      </c>
      <c r="G1012" s="3">
        <f t="shared" si="38"/>
        <v>8515.1095000000005</v>
      </c>
      <c r="H1012" s="3">
        <f t="shared" si="35"/>
        <v>0.78999999980442226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42790.55</v>
      </c>
      <c r="D1013" s="2">
        <f>BILANCA!E8</f>
        <v>42790.55</v>
      </c>
      <c r="E1013" s="2">
        <v>0</v>
      </c>
      <c r="F1013" s="2">
        <v>0</v>
      </c>
      <c r="G1013" s="3">
        <f t="shared" si="38"/>
        <v>385.11495000000002</v>
      </c>
      <c r="H1013" s="3">
        <f t="shared" si="35"/>
        <v>0.89999999999417923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42790.55</v>
      </c>
      <c r="D1014" s="2">
        <f>BILANCA!E9</f>
        <v>42790.55</v>
      </c>
      <c r="E1014" s="2">
        <v>0</v>
      </c>
      <c r="F1014" s="2">
        <v>0</v>
      </c>
      <c r="G1014" s="3">
        <f t="shared" si="38"/>
        <v>513.48660000000007</v>
      </c>
      <c r="H1014" s="3">
        <f t="shared" si="35"/>
        <v>0.89999999999417923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1384557.12</v>
      </c>
      <c r="D1017" s="2">
        <f>BILANCA!E12</f>
        <v>1372312.99</v>
      </c>
      <c r="E1017" s="2">
        <v>0</v>
      </c>
      <c r="F1017" s="2">
        <v>0</v>
      </c>
      <c r="G1017" s="3">
        <f t="shared" si="38"/>
        <v>28904.281700000003</v>
      </c>
      <c r="H1017" s="3">
        <f t="shared" si="35"/>
        <v>0.13000000012107193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1267292.26</v>
      </c>
      <c r="D1018" s="2">
        <f>BILANCA!E13</f>
        <v>1243927.6000000001</v>
      </c>
      <c r="E1018" s="2">
        <v>0</v>
      </c>
      <c r="F1018" s="2">
        <v>0</v>
      </c>
      <c r="G1018" s="3">
        <f t="shared" si="38"/>
        <v>30041.179680000001</v>
      </c>
      <c r="H1018" s="3">
        <f t="shared" si="35"/>
        <v>0.65999999991618097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1894200.22</v>
      </c>
      <c r="D1020" s="2">
        <f>BILANCA!E15</f>
        <v>1894200.22</v>
      </c>
      <c r="E1020" s="2">
        <v>0</v>
      </c>
      <c r="F1020" s="2">
        <v>0</v>
      </c>
      <c r="G1020" s="3">
        <f t="shared" si="38"/>
        <v>56826.006599999993</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3915.01</v>
      </c>
      <c r="D1022" s="2">
        <f>BILANCA!E17</f>
        <v>3915.01</v>
      </c>
      <c r="E1022" s="2">
        <v>0</v>
      </c>
      <c r="F1022" s="2">
        <v>0</v>
      </c>
      <c r="G1022" s="3">
        <f t="shared" si="38"/>
        <v>140.94036000000003</v>
      </c>
      <c r="H1022" s="3">
        <f t="shared" si="35"/>
        <v>2.0000000000436557E-2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630822.97</v>
      </c>
      <c r="D1023" s="2">
        <f>BILANCA!E18</f>
        <v>654187.63</v>
      </c>
      <c r="E1023" s="2">
        <v>0</v>
      </c>
      <c r="F1023" s="2">
        <v>0</v>
      </c>
      <c r="G1023" s="3">
        <f t="shared" si="38"/>
        <v>25209.576989999998</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63710.860000000073</v>
      </c>
      <c r="D1024" s="2">
        <f>BILANCA!E19</f>
        <v>63885.929999999993</v>
      </c>
      <c r="E1024" s="2">
        <v>0</v>
      </c>
      <c r="F1024" s="2">
        <v>0</v>
      </c>
      <c r="G1024" s="3">
        <f t="shared" si="38"/>
        <v>2680.758080000001</v>
      </c>
      <c r="H1024" s="3">
        <f t="shared" si="35"/>
        <v>0.20999999993364327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200330.32</v>
      </c>
      <c r="D1025" s="2">
        <f>BILANCA!E20</f>
        <v>211411.28</v>
      </c>
      <c r="E1025" s="2">
        <v>0</v>
      </c>
      <c r="F1025" s="2">
        <v>0</v>
      </c>
      <c r="G1025" s="3">
        <f t="shared" si="38"/>
        <v>9347.2932000000001</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7042.47</v>
      </c>
      <c r="D1026" s="2">
        <f>BILANCA!E21</f>
        <v>8212.4699999999993</v>
      </c>
      <c r="E1026" s="2">
        <v>0</v>
      </c>
      <c r="F1026" s="2">
        <v>0</v>
      </c>
      <c r="G1026" s="3">
        <f t="shared" si="38"/>
        <v>375.47856000000002</v>
      </c>
      <c r="H1026" s="3">
        <f t="shared" si="35"/>
        <v>0.93999999999959982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8410.3799999999992</v>
      </c>
      <c r="D1027" s="2">
        <f>BILANCA!E22</f>
        <v>12940.38</v>
      </c>
      <c r="E1027" s="2">
        <v>0</v>
      </c>
      <c r="F1027" s="2">
        <v>0</v>
      </c>
      <c r="G1027" s="3">
        <f t="shared" si="38"/>
        <v>582.94938000000002</v>
      </c>
      <c r="H1027" s="3">
        <f t="shared" si="35"/>
        <v>0.75999999999839929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1662.6</v>
      </c>
      <c r="D1028" s="2">
        <f>BILANCA!E23</f>
        <v>1662.6</v>
      </c>
      <c r="E1028" s="2">
        <v>0</v>
      </c>
      <c r="F1028" s="2">
        <v>0</v>
      </c>
      <c r="G1028" s="3">
        <f t="shared" si="38"/>
        <v>89.780399999999986</v>
      </c>
      <c r="H1028" s="3">
        <f t="shared" si="35"/>
        <v>0.8000000000001819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37928.29</v>
      </c>
      <c r="D1029" s="2">
        <f>BILANCA!E24</f>
        <v>37928.29</v>
      </c>
      <c r="E1029" s="2">
        <v>0</v>
      </c>
      <c r="F1029" s="2">
        <v>0</v>
      </c>
      <c r="G1029" s="3">
        <f t="shared" si="38"/>
        <v>2161.9125300000001</v>
      </c>
      <c r="H1029" s="3">
        <f t="shared" si="35"/>
        <v>0.58000000000174623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14768.25</v>
      </c>
      <c r="D1030" s="2">
        <f>BILANCA!E25</f>
        <v>18624.43</v>
      </c>
      <c r="E1030" s="2">
        <v>0</v>
      </c>
      <c r="F1030" s="2">
        <v>0</v>
      </c>
      <c r="G1030" s="3">
        <f t="shared" si="38"/>
        <v>1040.3422</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52175.9</v>
      </c>
      <c r="D1031" s="2">
        <f>BILANCA!E26</f>
        <v>56516.66</v>
      </c>
      <c r="E1031" s="2">
        <v>0</v>
      </c>
      <c r="F1031" s="2">
        <v>0</v>
      </c>
      <c r="G1031" s="3">
        <f t="shared" si="38"/>
        <v>3469.3936199999998</v>
      </c>
      <c r="H1031" s="3">
        <f t="shared" si="35"/>
        <v>0.43999999999505235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258607.35</v>
      </c>
      <c r="D1033" s="2">
        <f>BILANCA!E28</f>
        <v>283410.18</v>
      </c>
      <c r="E1033" s="2">
        <v>0</v>
      </c>
      <c r="F1033" s="2">
        <v>0</v>
      </c>
      <c r="G1033" s="3">
        <f t="shared" si="38"/>
        <v>18984.837329999998</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21327.18</v>
      </c>
      <c r="D1035" s="2">
        <f>BILANCA!E30</f>
        <v>21327.18</v>
      </c>
      <c r="E1035" s="2">
        <v>0</v>
      </c>
      <c r="F1035" s="2">
        <v>0</v>
      </c>
      <c r="G1035" s="3">
        <f t="shared" si="38"/>
        <v>1599.5385000000001</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21327.18</v>
      </c>
      <c r="D1039" s="2">
        <f>BILANCA!E34</f>
        <v>21327.18</v>
      </c>
      <c r="E1039" s="2">
        <v>0</v>
      </c>
      <c r="F1039" s="2">
        <v>0</v>
      </c>
      <c r="G1039" s="3">
        <f t="shared" si="38"/>
        <v>1855.4646600000001</v>
      </c>
      <c r="H1039" s="3">
        <f t="shared" si="35"/>
        <v>0.36000000000058208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53554</v>
      </c>
      <c r="D1040" s="2">
        <f>BILANCA!E35</f>
        <v>64499.46</v>
      </c>
      <c r="E1040" s="2">
        <v>0</v>
      </c>
      <c r="F1040" s="2">
        <v>0</v>
      </c>
      <c r="G1040" s="3">
        <f t="shared" si="38"/>
        <v>5476.5875999999998</v>
      </c>
      <c r="H1040" s="3">
        <f t="shared" si="3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93331.66</v>
      </c>
      <c r="D1041" s="2">
        <f>BILANCA!E36</f>
        <v>113380.7</v>
      </c>
      <c r="E1041" s="2">
        <v>0</v>
      </c>
      <c r="F1041" s="2">
        <v>0</v>
      </c>
      <c r="G1041" s="3">
        <f t="shared" si="38"/>
        <v>9922.8848600000001</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39777.660000000003</v>
      </c>
      <c r="D1045" s="2">
        <f>BILANCA!E40</f>
        <v>48881.24</v>
      </c>
      <c r="E1045" s="2">
        <v>0</v>
      </c>
      <c r="F1045" s="2">
        <v>0</v>
      </c>
      <c r="G1045" s="3">
        <f t="shared" si="38"/>
        <v>4813.9049000000005</v>
      </c>
      <c r="H1045" s="3">
        <f t="shared" si="35"/>
        <v>0.57999999999447027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28001.15</v>
      </c>
      <c r="D1059" s="2">
        <f>BILANCA!E54</f>
        <v>30601.279999999999</v>
      </c>
      <c r="E1059" s="2">
        <v>0</v>
      </c>
      <c r="F1059" s="2">
        <v>0</v>
      </c>
      <c r="G1059" s="3">
        <f t="shared" si="38"/>
        <v>4370.9817899999998</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28001.15</v>
      </c>
      <c r="D1060" s="2">
        <f>BILANCA!E55</f>
        <v>30601.279999999999</v>
      </c>
      <c r="E1060" s="2">
        <v>0</v>
      </c>
      <c r="F1060" s="2">
        <v>0</v>
      </c>
      <c r="G1060" s="3">
        <f t="shared" si="38"/>
        <v>4460.1855000000005</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143233.51999999999</v>
      </c>
      <c r="D1074" s="2">
        <f>BILANCA!E69</f>
        <v>159514.88999999998</v>
      </c>
      <c r="E1074" s="2">
        <v>0</v>
      </c>
      <c r="F1074" s="2">
        <v>0</v>
      </c>
      <c r="G1074" s="3">
        <f t="shared" si="38"/>
        <v>29584.851199999997</v>
      </c>
      <c r="H1074" s="3">
        <f t="shared" si="35"/>
        <v>0.59000000002561137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0.05</v>
      </c>
      <c r="D1075" s="2">
        <f>BILANCA!E70</f>
        <v>0</v>
      </c>
      <c r="E1075" s="2">
        <v>0</v>
      </c>
      <c r="F1075" s="2">
        <v>0</v>
      </c>
      <c r="G1075" s="3">
        <f t="shared" si="38"/>
        <v>3.2500000000000003E-3</v>
      </c>
      <c r="H1075" s="3">
        <f t="shared" si="35"/>
        <v>0.05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0.05</v>
      </c>
      <c r="D1076" s="2">
        <f>BILANCA!E71</f>
        <v>0</v>
      </c>
      <c r="E1076" s="2">
        <v>0</v>
      </c>
      <c r="F1076" s="2">
        <v>0</v>
      </c>
      <c r="G1076" s="3">
        <f t="shared" si="38"/>
        <v>3.3000000000000004E-3</v>
      </c>
      <c r="H1076" s="3">
        <f t="shared" si="35"/>
        <v>0.05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0.05</v>
      </c>
      <c r="D1078" s="2">
        <f>BILANCA!E73</f>
        <v>0</v>
      </c>
      <c r="E1078" s="2">
        <v>0</v>
      </c>
      <c r="F1078" s="2">
        <v>0</v>
      </c>
      <c r="G1078" s="3">
        <f t="shared" si="38"/>
        <v>3.4000000000000002E-3</v>
      </c>
      <c r="H1078" s="3">
        <f t="shared" si="35"/>
        <v>0.05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2489.21</v>
      </c>
      <c r="D1087" s="2">
        <f>BILANCA!E82</f>
        <v>349.31</v>
      </c>
      <c r="E1087" s="2">
        <v>0</v>
      </c>
      <c r="F1087" s="2">
        <v>0</v>
      </c>
      <c r="G1087" s="3">
        <f t="shared" si="38"/>
        <v>245.46291000000002</v>
      </c>
      <c r="H1087" s="3">
        <f t="shared" si="35"/>
        <v>0.52000000000003865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2489.21</v>
      </c>
      <c r="D1092" s="2">
        <f>BILANCA!E87</f>
        <v>349.31</v>
      </c>
      <c r="E1092" s="2">
        <v>0</v>
      </c>
      <c r="F1092" s="2">
        <v>0</v>
      </c>
      <c r="G1092" s="3">
        <f t="shared" si="38"/>
        <v>261.40206000000001</v>
      </c>
      <c r="H1092" s="3">
        <f t="shared" si="35"/>
        <v>0.52000000000003865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13563.68</v>
      </c>
      <c r="D1152" s="2">
        <f>BILANCA!E147</f>
        <v>159165.57999999999</v>
      </c>
      <c r="E1152" s="2">
        <v>0</v>
      </c>
      <c r="F1152" s="2">
        <v>0</v>
      </c>
      <c r="G1152" s="3">
        <f t="shared" si="38"/>
        <v>47129.067279999996</v>
      </c>
      <c r="H1152" s="3">
        <f t="shared" si="41"/>
        <v>0.74000000001251465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127857.95</v>
      </c>
      <c r="E1155" s="2">
        <v>0</v>
      </c>
      <c r="F1155" s="2">
        <v>0</v>
      </c>
      <c r="G1155" s="3">
        <f t="shared" si="38"/>
        <v>37078.805499999995</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127857.95</v>
      </c>
      <c r="E1161" s="2">
        <v>0</v>
      </c>
      <c r="F1161" s="2">
        <v>0</v>
      </c>
      <c r="G1161" s="3">
        <f t="shared" si="38"/>
        <v>38613.100899999998</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4646.24</v>
      </c>
      <c r="D1165" s="2">
        <f>BILANCA!E160</f>
        <v>6917</v>
      </c>
      <c r="E1165" s="2">
        <v>0</v>
      </c>
      <c r="F1165" s="2">
        <v>0</v>
      </c>
      <c r="G1165" s="3">
        <f t="shared" si="38"/>
        <v>2864.4371999999998</v>
      </c>
      <c r="H1165" s="3">
        <f t="shared" si="41"/>
        <v>0.23999999999978172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1709.14</v>
      </c>
      <c r="D1166" s="2">
        <f>BILANCA!E161</f>
        <v>4001.14</v>
      </c>
      <c r="E1166" s="2">
        <v>0</v>
      </c>
      <c r="F1166" s="2">
        <v>0</v>
      </c>
      <c r="G1166" s="3">
        <f t="shared" si="38"/>
        <v>1514.9815199999998</v>
      </c>
      <c r="H1166" s="3">
        <f t="shared" si="41"/>
        <v>0.27999999999997272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8162.56</v>
      </c>
      <c r="D1167" s="2">
        <f>BILANCA!E162</f>
        <v>21541.55</v>
      </c>
      <c r="E1167" s="2">
        <v>0</v>
      </c>
      <c r="F1167" s="2">
        <v>0</v>
      </c>
      <c r="G1167" s="3">
        <f t="shared" si="38"/>
        <v>8045.56862</v>
      </c>
      <c r="H1167" s="3">
        <f t="shared" si="41"/>
        <v>0.89000000000032742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954.26</v>
      </c>
      <c r="D1169" s="2">
        <f>BILANCA!E164</f>
        <v>1152.06</v>
      </c>
      <c r="E1169" s="2">
        <v>0</v>
      </c>
      <c r="F1169" s="2">
        <v>0</v>
      </c>
      <c r="G1169" s="3">
        <f t="shared" si="38"/>
        <v>518.08241999999996</v>
      </c>
      <c r="H1169" s="3">
        <f t="shared" si="41"/>
        <v>0.31999999999993634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127180.58</v>
      </c>
      <c r="D1176" s="2">
        <f>BILANCA!E171</f>
        <v>0</v>
      </c>
      <c r="E1176" s="2">
        <v>0</v>
      </c>
      <c r="F1176" s="2">
        <v>0</v>
      </c>
      <c r="G1176" s="3">
        <f t="shared" si="38"/>
        <v>21111.976280000003</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127180.58</v>
      </c>
      <c r="D1179" s="2">
        <f>BILANCA!E174</f>
        <v>0</v>
      </c>
      <c r="E1179" s="2">
        <v>0</v>
      </c>
      <c r="F1179" s="2">
        <v>0</v>
      </c>
      <c r="G1179" s="3">
        <f t="shared" si="38"/>
        <v>21493.518020000003</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1570581.1899999997</v>
      </c>
      <c r="D1180" s="2">
        <f>BILANCA!E176</f>
        <v>1574618.4300000002</v>
      </c>
      <c r="E1180" s="2">
        <v>0</v>
      </c>
      <c r="F1180" s="2">
        <v>0</v>
      </c>
      <c r="G1180" s="3">
        <f t="shared" si="38"/>
        <v>802369.06850000005</v>
      </c>
      <c r="H1180" s="3">
        <f t="shared" si="41"/>
        <v>0.61999999987892807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174706.66</v>
      </c>
      <c r="D1181" s="2">
        <f>BILANCA!E177</f>
        <v>174312.52</v>
      </c>
      <c r="E1181" s="2">
        <v>0</v>
      </c>
      <c r="F1181" s="2">
        <v>0</v>
      </c>
      <c r="G1181" s="3">
        <f t="shared" si="38"/>
        <v>89489.720700000005</v>
      </c>
      <c r="H1181" s="3">
        <f t="shared" si="41"/>
        <v>0.82000000000698492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172320.13</v>
      </c>
      <c r="D1182" s="2">
        <f>BILANCA!E178</f>
        <v>174203.86</v>
      </c>
      <c r="E1182" s="2">
        <v>0</v>
      </c>
      <c r="F1182" s="2">
        <v>0</v>
      </c>
      <c r="G1182" s="3">
        <f t="shared" si="38"/>
        <v>89565.190199999997</v>
      </c>
      <c r="H1182" s="3">
        <f t="shared" si="41"/>
        <v>0.27000000001862645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143036.19</v>
      </c>
      <c r="D1183" s="2">
        <f>BILANCA!E179</f>
        <v>160546.68</v>
      </c>
      <c r="E1183" s="2">
        <v>0</v>
      </c>
      <c r="F1183" s="2">
        <v>0</v>
      </c>
      <c r="G1183" s="3">
        <f t="shared" si="38"/>
        <v>80294.412149999989</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29283.94</v>
      </c>
      <c r="D1184" s="2">
        <f>BILANCA!E180</f>
        <v>13657.18</v>
      </c>
      <c r="E1184" s="2">
        <v>0</v>
      </c>
      <c r="F1184" s="2">
        <v>0</v>
      </c>
      <c r="G1184" s="3">
        <f t="shared" si="38"/>
        <v>9848.1041999999979</v>
      </c>
      <c r="H1184" s="3">
        <f t="shared" si="41"/>
        <v>0.24000000000160071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82.09</v>
      </c>
      <c r="E1201" s="2">
        <v>0</v>
      </c>
      <c r="F1201" s="2">
        <v>0</v>
      </c>
      <c r="G1201" s="3">
        <f t="shared" si="38"/>
        <v>31.35838</v>
      </c>
      <c r="H1201" s="3">
        <f t="shared" si="41"/>
        <v>9.0000000000003411E-2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82.09</v>
      </c>
      <c r="E1203" s="2">
        <v>0</v>
      </c>
      <c r="F1203" s="2">
        <v>0</v>
      </c>
      <c r="G1203" s="3">
        <f t="shared" si="44"/>
        <v>31.68674</v>
      </c>
      <c r="H1203" s="3">
        <f t="shared" si="45"/>
        <v>9.0000000000003411E-2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2386.5300000000002</v>
      </c>
      <c r="D1251" s="2">
        <f>BILANCA!E247</f>
        <v>26.57</v>
      </c>
      <c r="E1251" s="2">
        <v>0</v>
      </c>
      <c r="F1251" s="2">
        <v>0</v>
      </c>
      <c r="G1251" s="3">
        <f>B1251/1000*C1251+B1251/500*D1251</f>
        <v>587.96046999999999</v>
      </c>
      <c r="H1251" s="3">
        <f>ABS(C1251-ROUND(C1251,0))+ABS(D1251-ROUND(D1251,0))</f>
        <v>0.89999999999979963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1395874.5299999998</v>
      </c>
      <c r="D1255" s="2">
        <f>BILANCA!E251</f>
        <v>1400305.9100000001</v>
      </c>
      <c r="E1255" s="2">
        <v>0</v>
      </c>
      <c r="F1255" s="2">
        <v>0</v>
      </c>
      <c r="G1255" s="3">
        <f t="shared" si="38"/>
        <v>1028139.1557499999</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1427347.67</v>
      </c>
      <c r="D1256" s="2">
        <f>BILANCA!E252</f>
        <v>1415103.54</v>
      </c>
      <c r="E1256" s="2">
        <v>0</v>
      </c>
      <c r="F1256" s="2">
        <v>0</v>
      </c>
      <c r="G1256" s="3">
        <f t="shared" si="38"/>
        <v>1047358.4685</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1427347.67</v>
      </c>
      <c r="D1257" s="2">
        <f>BILANCA!E253</f>
        <v>1415103.54</v>
      </c>
      <c r="E1257" s="2">
        <v>0</v>
      </c>
      <c r="F1257" s="2">
        <v>0</v>
      </c>
      <c r="G1257" s="3">
        <f t="shared" si="38"/>
        <v>1051616.0232500001</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-33385.590000000004</v>
      </c>
      <c r="D1259" s="2">
        <f>BILANCA!E255</f>
        <v>-152421.66</v>
      </c>
      <c r="E1259" s="2">
        <v>0</v>
      </c>
      <c r="F1259" s="2">
        <v>0</v>
      </c>
      <c r="G1259" s="3">
        <f t="shared" si="38"/>
        <v>-84218.998590000003</v>
      </c>
      <c r="H1259" s="3">
        <f t="shared" si="41"/>
        <v>0.74999999999272404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33385.590000000004</v>
      </c>
      <c r="D1264" s="2">
        <f>BILANCA!E260</f>
        <v>152421.66</v>
      </c>
      <c r="E1264" s="2">
        <v>0</v>
      </c>
      <c r="F1264" s="2">
        <v>0</v>
      </c>
      <c r="G1264" s="3">
        <f t="shared" si="38"/>
        <v>85910.14314</v>
      </c>
      <c r="H1264" s="3">
        <f t="shared" si="41"/>
        <v>0.74999999999272404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15624.44</v>
      </c>
      <c r="D1265" s="2">
        <f>BILANCA!E261</f>
        <v>148460.25</v>
      </c>
      <c r="E1265" s="2">
        <v>0</v>
      </c>
      <c r="F1265" s="2">
        <v>0</v>
      </c>
      <c r="G1265" s="3">
        <f t="shared" si="38"/>
        <v>79698.959700000007</v>
      </c>
      <c r="H1265" s="3">
        <f t="shared" si="41"/>
        <v>0.69000000000050932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17761.150000000001</v>
      </c>
      <c r="D1266" s="2">
        <f>BILANCA!E262</f>
        <v>3961.41</v>
      </c>
      <c r="E1266" s="2">
        <v>0</v>
      </c>
      <c r="F1266" s="2">
        <v>0</v>
      </c>
      <c r="G1266" s="3">
        <f t="shared" si="38"/>
        <v>6575.0963200000006</v>
      </c>
      <c r="H1266" s="3">
        <f t="shared" si="41"/>
        <v>0.56000000000130967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1912.45</v>
      </c>
      <c r="D1278" s="2">
        <f>BILANCA!E274</f>
        <v>137624.03</v>
      </c>
      <c r="E1278" s="2">
        <v>0</v>
      </c>
      <c r="F1278" s="2">
        <v>0</v>
      </c>
      <c r="G1278" s="3">
        <f t="shared" si="38"/>
        <v>74279.016680000015</v>
      </c>
      <c r="H1278" s="3">
        <f t="shared" si="41"/>
        <v>0.47999999999888132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127857.95</v>
      </c>
      <c r="E1281" s="2">
        <v>0</v>
      </c>
      <c r="F1281" s="2">
        <v>0</v>
      </c>
      <c r="G1281" s="3">
        <f t="shared" si="48"/>
        <v>69299.008900000001</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127857.95</v>
      </c>
      <c r="E1287" s="2">
        <v>0</v>
      </c>
      <c r="F1287" s="2">
        <v>0</v>
      </c>
      <c r="G1287" s="3">
        <f t="shared" si="48"/>
        <v>70833.304300000003</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203.31</v>
      </c>
      <c r="D1291" s="2">
        <f>BILANCA!E287</f>
        <v>5764.94</v>
      </c>
      <c r="E1291" s="2">
        <v>0</v>
      </c>
      <c r="F1291" s="2">
        <v>0</v>
      </c>
      <c r="G1291" s="3">
        <f t="shared" si="48"/>
        <v>3297.02639</v>
      </c>
      <c r="H1291" s="3">
        <f t="shared" si="49"/>
        <v>0.37000000000040245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1709.14</v>
      </c>
      <c r="D1292" s="2">
        <f>BILANCA!E288</f>
        <v>4001.14</v>
      </c>
      <c r="E1292" s="2">
        <v>0</v>
      </c>
      <c r="F1292" s="2">
        <v>0</v>
      </c>
      <c r="G1292" s="3">
        <f t="shared" si="48"/>
        <v>2738.6204399999997</v>
      </c>
      <c r="H1292" s="3">
        <f t="shared" si="49"/>
        <v>0.27999999999997272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10300</v>
      </c>
      <c r="D1301" s="2">
        <f>BILANCA!E297</f>
        <v>19569.87</v>
      </c>
      <c r="E1301" s="2">
        <v>0</v>
      </c>
      <c r="F1301" s="2">
        <v>0</v>
      </c>
      <c r="G1301" s="3">
        <f t="shared" si="38"/>
        <v>14386.964339999999</v>
      </c>
      <c r="H1301" s="3">
        <f t="shared" si="41"/>
        <v>0.13000000000101863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10300</v>
      </c>
      <c r="D1302" s="2">
        <f>BILANCA!E298</f>
        <v>19569.87</v>
      </c>
      <c r="E1302" s="2">
        <v>0</v>
      </c>
      <c r="F1302" s="2">
        <v>0</v>
      </c>
      <c r="G1302" s="3">
        <f t="shared" si="38"/>
        <v>14436.404079999998</v>
      </c>
      <c r="H1302" s="3">
        <f t="shared" si="41"/>
        <v>0.13000000000101863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954.26</v>
      </c>
      <c r="D1305" s="2">
        <f>BILANCA!E302</f>
        <v>1152.06</v>
      </c>
      <c r="E1305" s="2">
        <v>0</v>
      </c>
      <c r="F1305" s="2">
        <v>0</v>
      </c>
      <c r="G1305" s="3">
        <f t="shared" si="38"/>
        <v>961.22209999999995</v>
      </c>
      <c r="H1305" s="3">
        <f t="shared" si="41"/>
        <v>0.31999999999993634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13563.68</v>
      </c>
      <c r="D1306" s="2">
        <f>BILANCA!E303</f>
        <v>159165.57999999999</v>
      </c>
      <c r="E1306" s="2">
        <v>0</v>
      </c>
      <c r="F1306" s="2">
        <v>0</v>
      </c>
      <c r="G1306" s="3">
        <f t="shared" si="38"/>
        <v>98240.872639999987</v>
      </c>
      <c r="H1306" s="3">
        <f t="shared" si="41"/>
        <v>0.74000000001251465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2489.21</v>
      </c>
      <c r="D1311" s="2">
        <f>BILANCA!E308</f>
        <v>349.31</v>
      </c>
      <c r="E1311" s="2">
        <v>0</v>
      </c>
      <c r="F1311" s="2">
        <v>0</v>
      </c>
      <c r="G1311" s="3">
        <f t="shared" si="52"/>
        <v>959.53683000000001</v>
      </c>
      <c r="H1311" s="3">
        <f t="shared" si="41"/>
        <v>0.52000000000003865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8162.56</v>
      </c>
      <c r="D1338" s="2">
        <f>BILANCA!E335</f>
        <v>21541.55</v>
      </c>
      <c r="E1338" s="2">
        <v>0</v>
      </c>
      <c r="F1338" s="2">
        <v>0</v>
      </c>
      <c r="G1338" s="3">
        <f t="shared" si="52"/>
        <v>16808.57648</v>
      </c>
      <c r="H1338" s="3">
        <f t="shared" si="41"/>
        <v>0.89000000000032742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830.23</v>
      </c>
      <c r="E1339" s="2">
        <v>0</v>
      </c>
      <c r="F1339" s="2">
        <v>0</v>
      </c>
      <c r="G1339" s="3">
        <f t="shared" si="52"/>
        <v>546.29133999999999</v>
      </c>
      <c r="H1339" s="3">
        <f t="shared" si="41"/>
        <v>0.23000000000001819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172320.13</v>
      </c>
      <c r="D1340" s="2">
        <f>BILANCA!E337</f>
        <v>173373.63</v>
      </c>
      <c r="E1340" s="2">
        <v>0</v>
      </c>
      <c r="F1340" s="2">
        <v>0</v>
      </c>
      <c r="G1340" s="3">
        <f t="shared" si="52"/>
        <v>171292.23870000002</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82.09</v>
      </c>
      <c r="E1342" s="2">
        <v>0</v>
      </c>
      <c r="F1342" s="2">
        <v>0</v>
      </c>
      <c r="G1342" s="3">
        <f t="shared" si="52"/>
        <v>54.507760000000005</v>
      </c>
      <c r="H1342" s="3">
        <f t="shared" si="41"/>
        <v>9.0000000000003411E-2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0.05</v>
      </c>
      <c r="D1382" s="2">
        <f>BILANCA!E379</f>
        <v>0</v>
      </c>
      <c r="E1382" s="2">
        <v>0</v>
      </c>
      <c r="F1382" s="2">
        <v>0</v>
      </c>
      <c r="G1382" s="3">
        <f t="shared" si="59"/>
        <v>1.8600000000000002E-2</v>
      </c>
      <c r="H1382" s="3">
        <f t="shared" si="60"/>
        <v>0.05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2386.48</v>
      </c>
      <c r="D1383" s="2">
        <f>BILANCA!E380</f>
        <v>26.57</v>
      </c>
      <c r="E1383" s="2">
        <v>0</v>
      </c>
      <c r="F1383" s="2">
        <v>0</v>
      </c>
      <c r="G1383" s="3">
        <f t="shared" si="59"/>
        <v>909.97826000000009</v>
      </c>
      <c r="H1383" s="3">
        <f t="shared" si="60"/>
        <v>0.91000000000001791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10300</v>
      </c>
      <c r="D1390" s="2">
        <f>BILANCA!E387</f>
        <v>0</v>
      </c>
      <c r="E1390" s="2">
        <v>0</v>
      </c>
      <c r="F1390" s="2">
        <v>0</v>
      </c>
      <c r="G1390" s="3">
        <f t="shared" ref="G1390:G1399" si="61">B1390/1000*C1390+B1390/500*D1390</f>
        <v>3914</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17569.87</v>
      </c>
      <c r="E1391" s="2">
        <v>0</v>
      </c>
      <c r="F1391" s="2">
        <v>0</v>
      </c>
      <c r="G1391" s="3">
        <f t="shared" si="61"/>
        <v>13388.24094</v>
      </c>
      <c r="H1391" s="3">
        <f t="shared" si="62"/>
        <v>0.13000000000101863</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2000</v>
      </c>
      <c r="E1394" s="2">
        <v>0</v>
      </c>
      <c r="F1394" s="2">
        <v>0</v>
      </c>
      <c r="G1394" s="3">
        <f t="shared" si="61"/>
        <v>1536</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1960521.19</v>
      </c>
      <c r="D1510" s="2">
        <f>'RAS-funkcijski'!E114</f>
        <v>2374533.5499999998</v>
      </c>
      <c r="E1510" s="2">
        <v>0</v>
      </c>
      <c r="F1510" s="2">
        <v>0</v>
      </c>
      <c r="G1510" s="3">
        <f t="shared" si="52"/>
        <v>738054.71189999999</v>
      </c>
      <c r="H1510" s="3">
        <f t="shared" si="63"/>
        <v>0.64000000013038516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1520250.34</v>
      </c>
      <c r="D1511" s="2">
        <f>'RAS-funkcijski'!E115</f>
        <v>2002007.05</v>
      </c>
      <c r="E1511" s="2">
        <v>0</v>
      </c>
      <c r="F1511" s="2">
        <v>0</v>
      </c>
      <c r="G1511" s="3">
        <f t="shared" si="52"/>
        <v>613193.35284000007</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1520250.34</v>
      </c>
      <c r="D1513" s="2">
        <f>'RAS-funkcijski'!E117</f>
        <v>2002007.05</v>
      </c>
      <c r="E1513" s="2">
        <v>0</v>
      </c>
      <c r="F1513" s="2">
        <v>0</v>
      </c>
      <c r="G1513" s="3">
        <f t="shared" si="52"/>
        <v>624241.88172000006</v>
      </c>
      <c r="H1513" s="3">
        <f t="shared" si="6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440270.85</v>
      </c>
      <c r="D1522" s="2">
        <f>'RAS-funkcijski'!E126</f>
        <v>372526.5</v>
      </c>
      <c r="E1522" s="2">
        <v>0</v>
      </c>
      <c r="F1522" s="2">
        <v>0</v>
      </c>
      <c r="G1522" s="3">
        <f t="shared" si="52"/>
        <v>144609.5097</v>
      </c>
      <c r="H1522" s="3">
        <f t="shared" si="63"/>
        <v>0.65000000002328306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1960521.19</v>
      </c>
      <c r="D1537" s="14">
        <f>'RAS-funkcijski'!E141</f>
        <v>2374533.5499999998</v>
      </c>
      <c r="E1537" s="14">
        <v>0</v>
      </c>
      <c r="F1537" s="14">
        <v>0</v>
      </c>
      <c r="G1537" s="15">
        <f t="shared" si="52"/>
        <v>919213.59572999994</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57271.07</v>
      </c>
      <c r="E1538" s="7">
        <v>0</v>
      </c>
      <c r="F1538" s="7">
        <v>0</v>
      </c>
      <c r="G1538" s="8">
        <f t="shared" si="52"/>
        <v>114.54214</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57271.07</v>
      </c>
      <c r="E1539" s="2">
        <v>0</v>
      </c>
      <c r="F1539" s="2">
        <v>0</v>
      </c>
      <c r="G1539" s="3">
        <f t="shared" si="52"/>
        <v>229.08428000000001</v>
      </c>
      <c r="H1539" s="3">
        <f t="shared" si="6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57271.07</v>
      </c>
      <c r="E1540" s="2">
        <v>0</v>
      </c>
      <c r="F1540" s="2">
        <v>0</v>
      </c>
      <c r="G1540" s="3">
        <f t="shared" si="52"/>
        <v>343.62642</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57271.07</v>
      </c>
      <c r="E1542" s="2">
        <v>0</v>
      </c>
      <c r="F1542" s="2">
        <v>0</v>
      </c>
      <c r="G1542" s="3">
        <f t="shared" si="52"/>
        <v>572.71069999999997</v>
      </c>
      <c r="H1542" s="3">
        <f t="shared" si="63"/>
        <v>6.9999999999708962E-2</v>
      </c>
      <c r="I1542" s="11">
        <f t="shared" si="64"/>
        <v>40.089748999833319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186970.87</v>
      </c>
      <c r="D1582" s="7"/>
      <c r="E1582" s="7">
        <v>0</v>
      </c>
      <c r="F1582" s="7">
        <v>0</v>
      </c>
      <c r="G1582" s="8">
        <f t="shared" ref="G1582:G1686" si="70">B1582/1000*C1582</f>
        <v>186.97086999999999</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2243118.4599999995</v>
      </c>
      <c r="D1583" s="2">
        <v>0</v>
      </c>
      <c r="E1583" s="2">
        <v>0</v>
      </c>
      <c r="F1583" s="2">
        <v>0</v>
      </c>
      <c r="G1583" s="3">
        <f t="shared" si="70"/>
        <v>4486.2369199999994</v>
      </c>
      <c r="H1583" s="3">
        <f t="shared" si="71"/>
        <v>0.45999999949708581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8303.8799999999992</v>
      </c>
      <c r="D1584" s="2">
        <v>0</v>
      </c>
      <c r="E1584" s="2">
        <v>0</v>
      </c>
      <c r="F1584" s="2">
        <v>0</v>
      </c>
      <c r="G1584" s="3">
        <f t="shared" si="70"/>
        <v>24.911639999999998</v>
      </c>
      <c r="H1584" s="3">
        <f t="shared" si="71"/>
        <v>0.12000000000080036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2193219.6199999996</v>
      </c>
      <c r="D1585" s="2">
        <v>0</v>
      </c>
      <c r="E1585" s="2">
        <v>0</v>
      </c>
      <c r="F1585" s="2">
        <v>0</v>
      </c>
      <c r="G1585" s="3">
        <f t="shared" si="70"/>
        <v>8772.8784799999994</v>
      </c>
      <c r="H1585" s="3">
        <f t="shared" si="71"/>
        <v>0.38000000035390258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1890984.68</v>
      </c>
      <c r="D1586" s="2">
        <v>0</v>
      </c>
      <c r="E1586" s="2">
        <v>0</v>
      </c>
      <c r="F1586" s="2">
        <v>0</v>
      </c>
      <c r="G1586" s="3">
        <f t="shared" si="70"/>
        <v>9454.9233999999997</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291948.31</v>
      </c>
      <c r="D1587" s="2">
        <v>0</v>
      </c>
      <c r="E1587" s="2">
        <v>0</v>
      </c>
      <c r="F1587" s="2">
        <v>0</v>
      </c>
      <c r="G1587" s="3">
        <f t="shared" si="70"/>
        <v>1751.68986</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2.39</v>
      </c>
      <c r="D1588" s="2">
        <v>0</v>
      </c>
      <c r="E1588" s="2">
        <v>0</v>
      </c>
      <c r="F1588" s="2">
        <v>0</v>
      </c>
      <c r="G1588" s="3">
        <f t="shared" si="70"/>
        <v>1.6730000000000002E-2</v>
      </c>
      <c r="H1588" s="3">
        <f t="shared" si="71"/>
        <v>0.39000000000000012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7129.71</v>
      </c>
      <c r="D1591" s="2">
        <v>0</v>
      </c>
      <c r="E1591" s="2">
        <v>0</v>
      </c>
      <c r="F1591" s="2">
        <v>0</v>
      </c>
      <c r="G1591" s="3">
        <f t="shared" si="70"/>
        <v>71.2971</v>
      </c>
      <c r="H1591" s="3">
        <f t="shared" si="71"/>
        <v>0.28999999999996362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768.05</v>
      </c>
      <c r="D1592" s="2">
        <v>0</v>
      </c>
      <c r="E1592" s="2">
        <v>0</v>
      </c>
      <c r="F1592" s="2">
        <v>0</v>
      </c>
      <c r="G1592" s="3">
        <f t="shared" si="70"/>
        <v>8.4485499999999991</v>
      </c>
      <c r="H1592" s="3">
        <f t="shared" si="71"/>
        <v>4.9999999999954525E-2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2386.48</v>
      </c>
      <c r="D1593" s="2">
        <v>0</v>
      </c>
      <c r="E1593" s="2">
        <v>0</v>
      </c>
      <c r="F1593" s="2">
        <v>0</v>
      </c>
      <c r="G1593" s="3">
        <f t="shared" si="70"/>
        <v>28.63776</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41594.959999999999</v>
      </c>
      <c r="D1594" s="2">
        <v>0</v>
      </c>
      <c r="E1594" s="2">
        <v>0</v>
      </c>
      <c r="F1594" s="2">
        <v>0</v>
      </c>
      <c r="G1594" s="3">
        <f t="shared" si="70"/>
        <v>540.73447999999996</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2255776.8099999996</v>
      </c>
      <c r="D1602" s="2">
        <v>0</v>
      </c>
      <c r="E1602" s="2">
        <v>0</v>
      </c>
      <c r="F1602" s="2">
        <v>0</v>
      </c>
      <c r="G1602" s="3">
        <f t="shared" si="70"/>
        <v>47371.313009999991</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10663.84</v>
      </c>
      <c r="D1603" s="2">
        <v>0</v>
      </c>
      <c r="E1603" s="2">
        <v>0</v>
      </c>
      <c r="F1603" s="2">
        <v>0</v>
      </c>
      <c r="G1603" s="3">
        <f t="shared" si="70"/>
        <v>234.60448</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2191335.8899999997</v>
      </c>
      <c r="D1604" s="2">
        <v>0</v>
      </c>
      <c r="E1604" s="2">
        <v>0</v>
      </c>
      <c r="F1604" s="2">
        <v>0</v>
      </c>
      <c r="G1604" s="3">
        <f t="shared" si="70"/>
        <v>50400.72546999999</v>
      </c>
      <c r="H1604" s="3">
        <f t="shared" si="71"/>
        <v>0.11000000033527613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1873474.19</v>
      </c>
      <c r="D1605" s="2">
        <v>0</v>
      </c>
      <c r="E1605" s="2">
        <v>0</v>
      </c>
      <c r="F1605" s="2">
        <v>0</v>
      </c>
      <c r="G1605" s="3">
        <f t="shared" si="70"/>
        <v>44963.380559999998</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307575.07</v>
      </c>
      <c r="D1606" s="2">
        <v>0</v>
      </c>
      <c r="E1606" s="2">
        <v>0</v>
      </c>
      <c r="F1606" s="2">
        <v>0</v>
      </c>
      <c r="G1606" s="3">
        <f t="shared" si="70"/>
        <v>7689.3767500000004</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2.39</v>
      </c>
      <c r="D1607" s="2">
        <v>0</v>
      </c>
      <c r="E1607" s="2">
        <v>0</v>
      </c>
      <c r="F1607" s="2">
        <v>0</v>
      </c>
      <c r="G1607" s="3">
        <f t="shared" si="70"/>
        <v>6.2140000000000001E-2</v>
      </c>
      <c r="H1607" s="3">
        <f t="shared" si="71"/>
        <v>0.39000000000000012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7129.71</v>
      </c>
      <c r="D1610" s="2">
        <v>0</v>
      </c>
      <c r="E1610" s="2">
        <v>0</v>
      </c>
      <c r="F1610" s="2">
        <v>0</v>
      </c>
      <c r="G1610" s="3">
        <f t="shared" si="70"/>
        <v>206.76159000000001</v>
      </c>
      <c r="H1610" s="3">
        <f t="shared" si="71"/>
        <v>0.28999999999996362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768.05</v>
      </c>
      <c r="D1611" s="2">
        <v>0</v>
      </c>
      <c r="E1611" s="2">
        <v>0</v>
      </c>
      <c r="F1611" s="2">
        <v>0</v>
      </c>
      <c r="G1611" s="3">
        <f t="shared" si="70"/>
        <v>23.041499999999999</v>
      </c>
      <c r="H1611" s="3">
        <f t="shared" si="71"/>
        <v>4.9999999999954525E-2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2386.48</v>
      </c>
      <c r="D1612" s="2">
        <v>0</v>
      </c>
      <c r="E1612" s="2">
        <v>0</v>
      </c>
      <c r="F1612" s="2">
        <v>0</v>
      </c>
      <c r="G1612" s="3">
        <f t="shared" si="70"/>
        <v>73.980879999999999</v>
      </c>
      <c r="H1612" s="3">
        <f t="shared" si="71"/>
        <v>0.48000000000001819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53777.08</v>
      </c>
      <c r="D1613" s="2">
        <v>0</v>
      </c>
      <c r="E1613" s="2">
        <v>0</v>
      </c>
      <c r="F1613" s="2">
        <v>0</v>
      </c>
      <c r="G1613" s="3">
        <f t="shared" si="70"/>
        <v>1720.8665600000002</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174312.52000000002</v>
      </c>
      <c r="D1621" s="2">
        <v>0</v>
      </c>
      <c r="E1621" s="2">
        <v>0</v>
      </c>
      <c r="F1621" s="2">
        <v>0</v>
      </c>
      <c r="G1621" s="3">
        <f t="shared" si="70"/>
        <v>6972.5008000000007</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830.23</v>
      </c>
      <c r="D1622" s="2">
        <v>0</v>
      </c>
      <c r="E1622" s="2">
        <v>0</v>
      </c>
      <c r="F1622" s="2">
        <v>0</v>
      </c>
      <c r="G1622" s="3">
        <f t="shared" si="70"/>
        <v>34.039430000000003</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830.23</v>
      </c>
      <c r="D1628" s="2">
        <v>0</v>
      </c>
      <c r="E1628" s="2">
        <v>0</v>
      </c>
      <c r="F1628" s="2">
        <v>0</v>
      </c>
      <c r="G1628" s="3">
        <f t="shared" si="70"/>
        <v>39.020810000000004</v>
      </c>
      <c r="H1628" s="3">
        <f t="shared" si="71"/>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830.23</v>
      </c>
      <c r="D1634" s="2">
        <v>0</v>
      </c>
      <c r="E1634" s="2">
        <v>0</v>
      </c>
      <c r="F1634" s="2">
        <v>0</v>
      </c>
      <c r="G1634" s="3">
        <f t="shared" si="70"/>
        <v>44.002189999999999</v>
      </c>
      <c r="H1634" s="3">
        <f t="shared" si="71"/>
        <v>0.23000000000001819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830.23</v>
      </c>
      <c r="D1635" s="2">
        <v>0</v>
      </c>
      <c r="E1635" s="2">
        <v>0</v>
      </c>
      <c r="F1635" s="2">
        <v>0</v>
      </c>
      <c r="G1635" s="3">
        <f t="shared" si="70"/>
        <v>44.832419999999999</v>
      </c>
      <c r="H1635" s="3">
        <f t="shared" si="71"/>
        <v>0.23000000000001819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173482.28999999998</v>
      </c>
      <c r="D1681" s="2">
        <v>0</v>
      </c>
      <c r="E1681" s="2">
        <v>0</v>
      </c>
      <c r="F1681" s="2">
        <v>0</v>
      </c>
      <c r="G1681" s="3">
        <f t="shared" si="70"/>
        <v>17348.228999999999</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26.57</v>
      </c>
      <c r="D1682" s="2">
        <v>0</v>
      </c>
      <c r="E1682" s="2">
        <v>0</v>
      </c>
      <c r="F1682" s="2">
        <v>0</v>
      </c>
      <c r="G1682" s="3">
        <f t="shared" si="70"/>
        <v>2.68357</v>
      </c>
      <c r="H1682" s="3">
        <f t="shared" si="71"/>
        <v>0.42999999999999972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173373.62999999998</v>
      </c>
      <c r="D1683" s="2">
        <v>0</v>
      </c>
      <c r="E1683" s="2">
        <v>0</v>
      </c>
      <c r="F1683" s="2">
        <v>0</v>
      </c>
      <c r="G1683" s="3">
        <f t="shared" si="70"/>
        <v>17684.110259999998</v>
      </c>
      <c r="H1683" s="3">
        <f t="shared" si="71"/>
        <v>0.37000000002444722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82.09</v>
      </c>
      <c r="D1684" s="2">
        <v>0</v>
      </c>
      <c r="E1684" s="2">
        <v>0</v>
      </c>
      <c r="F1684" s="2">
        <v>0</v>
      </c>
      <c r="G1684" s="3">
        <f t="shared" si="70"/>
        <v>8.4552700000000005</v>
      </c>
      <c r="H1684" s="3">
        <f t="shared" si="71"/>
        <v>9.0000000000003411E-2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14267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1919265.69</v>
      </c>
      <c r="I17" s="275">
        <f>'PR-RAS'!E6</f>
        <v>2255497.48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1914624.3400000003</v>
      </c>
      <c r="I18" s="275">
        <f>'PR-RAS'!E152</f>
        <v>2329506.61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33385.590000000462</v>
      </c>
      <c r="I20" s="275">
        <f>'PR-RAS'!E650</f>
        <v>152421.65999999983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1427347.6700000002</v>
      </c>
      <c r="I22" s="275">
        <f>BILANCA!E7</f>
        <v>1415103.54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143233.51999999999</v>
      </c>
      <c r="I23" s="275">
        <f>BILANCA!E69</f>
        <v>159514.88999999998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174706.66</v>
      </c>
      <c r="I24" s="275">
        <f>BILANCA!E177</f>
        <v>174312.52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1395874.5299999998</v>
      </c>
      <c r="I25" s="275">
        <f>BILANCA!E251</f>
        <v>1400305.9100000001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1960521.19</v>
      </c>
      <c r="I30" s="275">
        <f>'RAS-funkcijski'!E114</f>
        <v>2374533.5499999998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1960521.19</v>
      </c>
      <c r="I31" s="275">
        <f>'RAS-funkcijski'!E141</f>
        <v>2374533.5499999998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57271.07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186970.87</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174312.52000000002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830.23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173482.28999999998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05" zoomScaleNormal="100" workbookViewId="0">
      <selection activeCell="K290" sqref="K29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1919265.69</v>
      </c>
      <c r="E6" s="60">
        <f>E7+E43+E49+E82+E106+E125+E134+E140</f>
        <v>2255497.48</v>
      </c>
      <c r="F6" s="45">
        <f t="shared" ref="F6:F132" si="0">IF(D6&lt;&gt;0,IF(E6/D6&gt;=100,"&gt;&gt;100",E6/D6*100),"-")</f>
        <v>117.51877250512408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1390423.02</v>
      </c>
      <c r="E49" s="60">
        <f>E50+E53+E58+E61+E64+E68+E71+E74+E77</f>
        <v>1568784.83</v>
      </c>
      <c r="F49" s="45">
        <f t="shared" si="0"/>
        <v>112.8278809710731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1390423.02</v>
      </c>
      <c r="E68" s="60">
        <f t="shared" si="11"/>
        <v>1568784.83</v>
      </c>
      <c r="F68" s="45">
        <f t="shared" si="0"/>
        <v>112.8278809710731</v>
      </c>
    </row>
    <row r="69" spans="1:6" ht="12.75" customHeight="1" x14ac:dyDescent="0.2">
      <c r="A69" s="63" t="s">
        <v>141</v>
      </c>
      <c r="B69" s="64" t="s">
        <v>142</v>
      </c>
      <c r="C69" s="247" t="s">
        <v>141</v>
      </c>
      <c r="D69" s="194">
        <v>1374910.96</v>
      </c>
      <c r="E69" s="194">
        <v>1550320.22</v>
      </c>
      <c r="F69" s="45">
        <f t="shared" si="0"/>
        <v>112.75786324374053</v>
      </c>
    </row>
    <row r="70" spans="1:6" ht="24" x14ac:dyDescent="0.2">
      <c r="A70" s="63" t="s">
        <v>143</v>
      </c>
      <c r="B70" s="64" t="s">
        <v>144</v>
      </c>
      <c r="C70" s="247" t="s">
        <v>143</v>
      </c>
      <c r="D70" s="194">
        <v>15512.06</v>
      </c>
      <c r="E70" s="194">
        <v>18464.61</v>
      </c>
      <c r="F70" s="45">
        <f t="shared" si="0"/>
        <v>119.03390007516732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0.17</v>
      </c>
      <c r="E82" s="60">
        <f t="shared" si="15"/>
        <v>0.22</v>
      </c>
      <c r="F82" s="45">
        <f t="shared" si="0"/>
        <v>129.41176470588235</v>
      </c>
    </row>
    <row r="83" spans="1:6" ht="12.75" customHeight="1" x14ac:dyDescent="0.2">
      <c r="A83" s="63">
        <v>641</v>
      </c>
      <c r="B83" s="64" t="s">
        <v>169</v>
      </c>
      <c r="C83" s="247" t="s">
        <v>170</v>
      </c>
      <c r="D83" s="60">
        <f t="shared" ref="D83:E83" si="16">SUM(D84:D90)</f>
        <v>0.17</v>
      </c>
      <c r="E83" s="60">
        <f t="shared" si="16"/>
        <v>0.22</v>
      </c>
      <c r="F83" s="45">
        <f t="shared" si="0"/>
        <v>129.41176470588235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0.17</v>
      </c>
      <c r="E85" s="194">
        <v>0.22</v>
      </c>
      <c r="F85" s="45">
        <f t="shared" si="0"/>
        <v>129.41176470588235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58556.46</v>
      </c>
      <c r="E106" s="60">
        <f>E107+E112+E120+E124</f>
        <v>62099.7</v>
      </c>
      <c r="F106" s="45">
        <f t="shared" si="0"/>
        <v>106.05098054083186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58556.46</v>
      </c>
      <c r="E112" s="60">
        <f t="shared" si="20"/>
        <v>62099.7</v>
      </c>
      <c r="F112" s="45">
        <f t="shared" si="0"/>
        <v>106.05098054083186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58556.46</v>
      </c>
      <c r="E117" s="194">
        <v>62099.7</v>
      </c>
      <c r="F117" s="45">
        <f t="shared" si="0"/>
        <v>106.05098054083186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16125.44</v>
      </c>
      <c r="E125" s="60">
        <f t="shared" si="22"/>
        <v>14353</v>
      </c>
      <c r="F125" s="45">
        <f t="shared" si="0"/>
        <v>89.00842395618352</v>
      </c>
    </row>
    <row r="126" spans="1:6" ht="12.75" customHeight="1" x14ac:dyDescent="0.2">
      <c r="A126" s="63">
        <v>661</v>
      </c>
      <c r="B126" s="65" t="s">
        <v>255</v>
      </c>
      <c r="C126" s="247" t="s">
        <v>256</v>
      </c>
      <c r="D126" s="60">
        <f t="shared" ref="D126:E126" si="23">SUM(D127:D128)</f>
        <v>8443.2900000000009</v>
      </c>
      <c r="E126" s="60">
        <f t="shared" si="23"/>
        <v>11853</v>
      </c>
      <c r="F126" s="45">
        <f t="shared" si="0"/>
        <v>140.38366560902207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8443.2900000000009</v>
      </c>
      <c r="E128" s="194">
        <v>11853</v>
      </c>
      <c r="F128" s="45">
        <f t="shared" si="0"/>
        <v>140.38366560902207</v>
      </c>
    </row>
    <row r="129" spans="1:6" ht="36" x14ac:dyDescent="0.2">
      <c r="A129" s="63">
        <v>663</v>
      </c>
      <c r="B129" s="182" t="s">
        <v>261</v>
      </c>
      <c r="C129" s="247" t="s">
        <v>262</v>
      </c>
      <c r="D129" s="60">
        <f t="shared" ref="D129:E129" si="24">SUM(D130:D133)</f>
        <v>7682.15</v>
      </c>
      <c r="E129" s="60">
        <f t="shared" si="24"/>
        <v>2500</v>
      </c>
      <c r="F129" s="45">
        <f t="shared" si="0"/>
        <v>32.542972995841005</v>
      </c>
    </row>
    <row r="130" spans="1:6" ht="12.75" customHeight="1" x14ac:dyDescent="0.2">
      <c r="A130" s="63">
        <v>6631</v>
      </c>
      <c r="B130" s="65" t="s">
        <v>263</v>
      </c>
      <c r="C130" s="247" t="s">
        <v>264</v>
      </c>
      <c r="D130" s="194">
        <v>7682.15</v>
      </c>
      <c r="E130" s="194">
        <v>2500</v>
      </c>
      <c r="F130" s="45">
        <f t="shared" si="0"/>
        <v>32.542972995841005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454160.60000000003</v>
      </c>
      <c r="E134" s="60">
        <f t="shared" si="25"/>
        <v>610259.73</v>
      </c>
      <c r="F134" s="45">
        <f t="shared" ref="F134:F229" si="26">IF(D134&lt;&gt;0,IF(E134/D134&gt;=100,"&gt;&gt;100",E134/D134*100),"-")</f>
        <v>134.37090976187719</v>
      </c>
    </row>
    <row r="135" spans="1:6" ht="24" x14ac:dyDescent="0.2">
      <c r="A135" s="63">
        <v>671</v>
      </c>
      <c r="B135" s="182" t="s">
        <v>273</v>
      </c>
      <c r="C135" s="247" t="s">
        <v>274</v>
      </c>
      <c r="D135" s="60">
        <f t="shared" ref="D135:E135" si="27">SUM(D136:D138)</f>
        <v>454160.60000000003</v>
      </c>
      <c r="E135" s="60">
        <f t="shared" si="27"/>
        <v>610259.73</v>
      </c>
      <c r="F135" s="45">
        <f t="shared" si="26"/>
        <v>134.37090976187719</v>
      </c>
    </row>
    <row r="136" spans="1:6" ht="12.75" customHeight="1" x14ac:dyDescent="0.2">
      <c r="A136" s="63">
        <v>6711</v>
      </c>
      <c r="B136" s="65" t="s">
        <v>275</v>
      </c>
      <c r="C136" s="247" t="s">
        <v>276</v>
      </c>
      <c r="D136" s="194">
        <v>441536.96</v>
      </c>
      <c r="E136" s="194">
        <v>581103.35</v>
      </c>
      <c r="F136" s="45">
        <f t="shared" si="26"/>
        <v>131.60922021114607</v>
      </c>
    </row>
    <row r="137" spans="1:6" ht="24" x14ac:dyDescent="0.2">
      <c r="A137" s="63">
        <v>6712</v>
      </c>
      <c r="B137" s="182" t="s">
        <v>277</v>
      </c>
      <c r="C137" s="247" t="s">
        <v>278</v>
      </c>
      <c r="D137" s="194">
        <v>12623.64</v>
      </c>
      <c r="E137" s="194">
        <v>29156.38</v>
      </c>
      <c r="F137" s="45">
        <f t="shared" si="26"/>
        <v>230.96650411450264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1914624.3400000003</v>
      </c>
      <c r="E152" s="60">
        <f>E153+E164+E202+E221+E230+E262+E273</f>
        <v>2329506.61</v>
      </c>
      <c r="F152" s="45">
        <f t="shared" si="26"/>
        <v>121.66912126480118</v>
      </c>
    </row>
    <row r="153" spans="1:6" ht="12.75" customHeight="1" x14ac:dyDescent="0.2">
      <c r="A153" s="63">
        <v>31</v>
      </c>
      <c r="B153" s="64" t="s">
        <v>308</v>
      </c>
      <c r="C153" s="247" t="s">
        <v>3</v>
      </c>
      <c r="D153" s="60">
        <f t="shared" ref="D153:E153" si="30">D154+D159+D160</f>
        <v>1480777.0300000003</v>
      </c>
      <c r="E153" s="60">
        <f t="shared" si="30"/>
        <v>1926557.29</v>
      </c>
      <c r="F153" s="45">
        <f t="shared" si="26"/>
        <v>130.10448237436526</v>
      </c>
    </row>
    <row r="154" spans="1:6" ht="12.75" customHeight="1" x14ac:dyDescent="0.2">
      <c r="A154" s="63">
        <v>311</v>
      </c>
      <c r="B154" s="64" t="s">
        <v>309</v>
      </c>
      <c r="C154" s="247" t="s">
        <v>310</v>
      </c>
      <c r="D154" s="60">
        <f t="shared" ref="D154:E154" si="31">SUM(D155:D158)</f>
        <v>1227862.4000000001</v>
      </c>
      <c r="E154" s="60">
        <f t="shared" si="31"/>
        <v>1595721.12</v>
      </c>
      <c r="F154" s="45">
        <f t="shared" si="26"/>
        <v>129.95927882472824</v>
      </c>
    </row>
    <row r="155" spans="1:6" ht="12.75" customHeight="1" x14ac:dyDescent="0.2">
      <c r="A155" s="63">
        <v>3111</v>
      </c>
      <c r="B155" s="64" t="s">
        <v>311</v>
      </c>
      <c r="C155" s="247" t="s">
        <v>312</v>
      </c>
      <c r="D155" s="194">
        <v>1174224.33</v>
      </c>
      <c r="E155" s="194">
        <v>1515884.79</v>
      </c>
      <c r="F155" s="45">
        <f t="shared" si="26"/>
        <v>129.09669398521149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33576.550000000003</v>
      </c>
      <c r="E157" s="194">
        <v>51703.74</v>
      </c>
      <c r="F157" s="45">
        <f t="shared" si="26"/>
        <v>153.98764911820896</v>
      </c>
    </row>
    <row r="158" spans="1:6" ht="12.75" customHeight="1" x14ac:dyDescent="0.2">
      <c r="A158" s="63">
        <v>3114</v>
      </c>
      <c r="B158" s="65" t="s">
        <v>317</v>
      </c>
      <c r="C158" s="247" t="s">
        <v>318</v>
      </c>
      <c r="D158" s="194">
        <v>20061.52</v>
      </c>
      <c r="E158" s="194">
        <v>28132.59</v>
      </c>
      <c r="F158" s="45">
        <f t="shared" si="26"/>
        <v>140.23159760576468</v>
      </c>
    </row>
    <row r="159" spans="1:6" ht="12.75" customHeight="1" x14ac:dyDescent="0.2">
      <c r="A159" s="63">
        <v>312</v>
      </c>
      <c r="B159" s="65" t="s">
        <v>319</v>
      </c>
      <c r="C159" s="247" t="s">
        <v>320</v>
      </c>
      <c r="D159" s="194">
        <v>56809.99</v>
      </c>
      <c r="E159" s="194">
        <v>70819.240000000005</v>
      </c>
      <c r="F159" s="45">
        <f t="shared" si="26"/>
        <v>124.65983535642235</v>
      </c>
    </row>
    <row r="160" spans="1:6" ht="12.75" customHeight="1" x14ac:dyDescent="0.2">
      <c r="A160" s="63">
        <v>313</v>
      </c>
      <c r="B160" s="65" t="s">
        <v>321</v>
      </c>
      <c r="C160" s="247" t="s">
        <v>322</v>
      </c>
      <c r="D160" s="60">
        <f t="shared" ref="D160:E160" si="32">SUM(D161:D163)</f>
        <v>196104.64</v>
      </c>
      <c r="E160" s="60">
        <f t="shared" si="32"/>
        <v>260016.93</v>
      </c>
      <c r="F160" s="45">
        <f t="shared" si="26"/>
        <v>132.59091166838274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196028.2</v>
      </c>
      <c r="E162" s="194">
        <v>260016.93</v>
      </c>
      <c r="F162" s="45">
        <f t="shared" si="26"/>
        <v>132.64261468503</v>
      </c>
    </row>
    <row r="163" spans="1:6" ht="12.75" customHeight="1" x14ac:dyDescent="0.2">
      <c r="A163" s="63">
        <v>3133</v>
      </c>
      <c r="B163" s="64" t="s">
        <v>327</v>
      </c>
      <c r="C163" s="247" t="s">
        <v>328</v>
      </c>
      <c r="D163" s="194">
        <v>76.44</v>
      </c>
      <c r="E163" s="194">
        <v>0</v>
      </c>
      <c r="F163" s="45">
        <f t="shared" si="26"/>
        <v>0</v>
      </c>
    </row>
    <row r="164" spans="1:6" ht="12.75" customHeight="1" x14ac:dyDescent="0.2">
      <c r="A164" s="70">
        <v>32</v>
      </c>
      <c r="B164" s="65" t="s">
        <v>329</v>
      </c>
      <c r="C164" s="247" t="s">
        <v>330</v>
      </c>
      <c r="D164" s="60">
        <f>D165+D170+D178+D188+D189+D194</f>
        <v>422119.55</v>
      </c>
      <c r="E164" s="60">
        <f>E165+E170+E178+E188+E189+E194</f>
        <v>394297.68999999994</v>
      </c>
      <c r="F164" s="45">
        <f t="shared" si="26"/>
        <v>93.409009367133066</v>
      </c>
    </row>
    <row r="165" spans="1:6" ht="12.75" customHeight="1" x14ac:dyDescent="0.2">
      <c r="A165" s="63">
        <v>321</v>
      </c>
      <c r="B165" s="64" t="s">
        <v>331</v>
      </c>
      <c r="C165" s="247" t="s">
        <v>332</v>
      </c>
      <c r="D165" s="60">
        <f t="shared" ref="D165:E165" si="33">SUM(D166:D169)</f>
        <v>76972.679999999993</v>
      </c>
      <c r="E165" s="60">
        <f t="shared" si="33"/>
        <v>84179.7</v>
      </c>
      <c r="F165" s="45">
        <f t="shared" si="26"/>
        <v>109.36308830613667</v>
      </c>
    </row>
    <row r="166" spans="1:6" ht="12.75" customHeight="1" x14ac:dyDescent="0.2">
      <c r="A166" s="63">
        <v>3211</v>
      </c>
      <c r="B166" s="64" t="s">
        <v>333</v>
      </c>
      <c r="C166" s="247" t="s">
        <v>334</v>
      </c>
      <c r="D166" s="194">
        <v>9248.9</v>
      </c>
      <c r="E166" s="194">
        <v>8779.7000000000007</v>
      </c>
      <c r="F166" s="45">
        <f t="shared" si="26"/>
        <v>94.926964287645035</v>
      </c>
    </row>
    <row r="167" spans="1:6" ht="12.75" customHeight="1" x14ac:dyDescent="0.2">
      <c r="A167" s="63">
        <v>3212</v>
      </c>
      <c r="B167" s="64" t="s">
        <v>335</v>
      </c>
      <c r="C167" s="247" t="s">
        <v>336</v>
      </c>
      <c r="D167" s="194">
        <v>63212.45</v>
      </c>
      <c r="E167" s="194">
        <v>71118.570000000007</v>
      </c>
      <c r="F167" s="45">
        <f t="shared" si="26"/>
        <v>112.50721970118229</v>
      </c>
    </row>
    <row r="168" spans="1:6" ht="12.75" customHeight="1" x14ac:dyDescent="0.2">
      <c r="A168" s="63">
        <v>3213</v>
      </c>
      <c r="B168" s="64" t="s">
        <v>337</v>
      </c>
      <c r="C168" s="247" t="s">
        <v>338</v>
      </c>
      <c r="D168" s="194">
        <v>1983.13</v>
      </c>
      <c r="E168" s="194">
        <v>2309.2800000000002</v>
      </c>
      <c r="F168" s="45">
        <f t="shared" si="26"/>
        <v>116.44622389858456</v>
      </c>
    </row>
    <row r="169" spans="1:6" ht="12.75" customHeight="1" x14ac:dyDescent="0.2">
      <c r="A169" s="63">
        <v>3214</v>
      </c>
      <c r="B169" s="64" t="s">
        <v>339</v>
      </c>
      <c r="C169" s="247" t="s">
        <v>340</v>
      </c>
      <c r="D169" s="194">
        <v>2528.1999999999998</v>
      </c>
      <c r="E169" s="194">
        <v>1972.15</v>
      </c>
      <c r="F169" s="45">
        <f t="shared" si="26"/>
        <v>78.006091290246033</v>
      </c>
    </row>
    <row r="170" spans="1:6" ht="12.75" customHeight="1" x14ac:dyDescent="0.2">
      <c r="A170" s="63">
        <v>322</v>
      </c>
      <c r="B170" s="64" t="s">
        <v>341</v>
      </c>
      <c r="C170" s="247" t="s">
        <v>342</v>
      </c>
      <c r="D170" s="60">
        <f t="shared" ref="D170:E170" si="34">SUM(D171:D177)</f>
        <v>222693.37</v>
      </c>
      <c r="E170" s="60">
        <f t="shared" si="34"/>
        <v>205431.59</v>
      </c>
      <c r="F170" s="45">
        <f t="shared" si="26"/>
        <v>92.24863317664105</v>
      </c>
    </row>
    <row r="171" spans="1:6" ht="12.75" customHeight="1" x14ac:dyDescent="0.2">
      <c r="A171" s="63">
        <v>3221</v>
      </c>
      <c r="B171" s="64" t="s">
        <v>343</v>
      </c>
      <c r="C171" s="247" t="s">
        <v>344</v>
      </c>
      <c r="D171" s="194">
        <v>27222.45</v>
      </c>
      <c r="E171" s="194">
        <v>24218.46</v>
      </c>
      <c r="F171" s="45">
        <f t="shared" si="26"/>
        <v>88.965027027324879</v>
      </c>
    </row>
    <row r="172" spans="1:6" ht="12.75" customHeight="1" x14ac:dyDescent="0.2">
      <c r="A172" s="63">
        <v>3222</v>
      </c>
      <c r="B172" s="64" t="s">
        <v>345</v>
      </c>
      <c r="C172" s="247" t="s">
        <v>346</v>
      </c>
      <c r="D172" s="194">
        <v>150327.75</v>
      </c>
      <c r="E172" s="194">
        <v>139501.95000000001</v>
      </c>
      <c r="F172" s="45">
        <f t="shared" si="26"/>
        <v>92.798535200586727</v>
      </c>
    </row>
    <row r="173" spans="1:6" ht="12.75" customHeight="1" x14ac:dyDescent="0.2">
      <c r="A173" s="63">
        <v>3223</v>
      </c>
      <c r="B173" s="65" t="s">
        <v>347</v>
      </c>
      <c r="C173" s="247" t="s">
        <v>348</v>
      </c>
      <c r="D173" s="194">
        <v>21845.93</v>
      </c>
      <c r="E173" s="194">
        <v>24606.73</v>
      </c>
      <c r="F173" s="45">
        <f t="shared" si="26"/>
        <v>112.63759427957518</v>
      </c>
    </row>
    <row r="174" spans="1:6" ht="12.75" customHeight="1" x14ac:dyDescent="0.2">
      <c r="A174" s="63">
        <v>3224</v>
      </c>
      <c r="B174" s="65" t="s">
        <v>349</v>
      </c>
      <c r="C174" s="247" t="s">
        <v>350</v>
      </c>
      <c r="D174" s="194">
        <v>17087.47</v>
      </c>
      <c r="E174" s="194">
        <v>12826.05</v>
      </c>
      <c r="F174" s="45">
        <f t="shared" si="26"/>
        <v>75.0611412924207</v>
      </c>
    </row>
    <row r="175" spans="1:6" ht="12.75" customHeight="1" x14ac:dyDescent="0.2">
      <c r="A175" s="63">
        <v>3225</v>
      </c>
      <c r="B175" s="65" t="s">
        <v>351</v>
      </c>
      <c r="C175" s="247" t="s">
        <v>352</v>
      </c>
      <c r="D175" s="194">
        <v>5008.34</v>
      </c>
      <c r="E175" s="194">
        <v>2600.13</v>
      </c>
      <c r="F175" s="45">
        <f t="shared" si="26"/>
        <v>51.916004105152602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1201.43</v>
      </c>
      <c r="E177" s="194">
        <v>1678.27</v>
      </c>
      <c r="F177" s="45">
        <f t="shared" si="26"/>
        <v>139.68937016721739</v>
      </c>
    </row>
    <row r="178" spans="1:6" ht="12.75" customHeight="1" x14ac:dyDescent="0.2">
      <c r="A178" s="63">
        <v>323</v>
      </c>
      <c r="B178" s="65" t="s">
        <v>357</v>
      </c>
      <c r="C178" s="247" t="s">
        <v>358</v>
      </c>
      <c r="D178" s="60">
        <f t="shared" ref="D178:E178" si="35">SUM(D179:D187)</f>
        <v>105388.65999999999</v>
      </c>
      <c r="E178" s="60">
        <f t="shared" si="35"/>
        <v>92171.969999999987</v>
      </c>
      <c r="F178" s="45">
        <f t="shared" si="26"/>
        <v>87.459096642845637</v>
      </c>
    </row>
    <row r="179" spans="1:6" ht="12.75" customHeight="1" x14ac:dyDescent="0.2">
      <c r="A179" s="63">
        <v>3231</v>
      </c>
      <c r="B179" s="65" t="s">
        <v>359</v>
      </c>
      <c r="C179" s="247" t="s">
        <v>360</v>
      </c>
      <c r="D179" s="194">
        <v>17119.43</v>
      </c>
      <c r="E179" s="194">
        <v>14266.15</v>
      </c>
      <c r="F179" s="45">
        <f t="shared" si="26"/>
        <v>83.333089945167558</v>
      </c>
    </row>
    <row r="180" spans="1:6" ht="12.75" customHeight="1" x14ac:dyDescent="0.2">
      <c r="A180" s="63">
        <v>3232</v>
      </c>
      <c r="B180" s="65" t="s">
        <v>361</v>
      </c>
      <c r="C180" s="247" t="s">
        <v>362</v>
      </c>
      <c r="D180" s="194">
        <v>45171.81</v>
      </c>
      <c r="E180" s="194">
        <v>33571.43</v>
      </c>
      <c r="F180" s="45">
        <f t="shared" si="26"/>
        <v>74.319426208513676</v>
      </c>
    </row>
    <row r="181" spans="1:6" ht="12.75" customHeight="1" x14ac:dyDescent="0.2">
      <c r="A181" s="63">
        <v>3233</v>
      </c>
      <c r="B181" s="65" t="s">
        <v>363</v>
      </c>
      <c r="C181" s="247" t="s">
        <v>364</v>
      </c>
      <c r="D181" s="194">
        <v>1520</v>
      </c>
      <c r="E181" s="194">
        <v>0</v>
      </c>
      <c r="F181" s="45">
        <f t="shared" si="26"/>
        <v>0</v>
      </c>
    </row>
    <row r="182" spans="1:6" ht="12.75" customHeight="1" x14ac:dyDescent="0.2">
      <c r="A182" s="63">
        <v>3234</v>
      </c>
      <c r="B182" s="65" t="s">
        <v>365</v>
      </c>
      <c r="C182" s="247" t="s">
        <v>366</v>
      </c>
      <c r="D182" s="194">
        <v>6896.13</v>
      </c>
      <c r="E182" s="194">
        <v>6221.84</v>
      </c>
      <c r="F182" s="45">
        <f t="shared" si="26"/>
        <v>90.222197087351901</v>
      </c>
    </row>
    <row r="183" spans="1:6" ht="12.75" customHeight="1" x14ac:dyDescent="0.2">
      <c r="A183" s="63">
        <v>3235</v>
      </c>
      <c r="B183" s="64" t="s">
        <v>367</v>
      </c>
      <c r="C183" s="247" t="s">
        <v>368</v>
      </c>
      <c r="D183" s="194">
        <v>7121.55</v>
      </c>
      <c r="E183" s="194">
        <v>7646.82</v>
      </c>
      <c r="F183" s="45">
        <f t="shared" si="26"/>
        <v>107.37578195757946</v>
      </c>
    </row>
    <row r="184" spans="1:6" ht="12.75" customHeight="1" x14ac:dyDescent="0.2">
      <c r="A184" s="63">
        <v>3236</v>
      </c>
      <c r="B184" s="64" t="s">
        <v>369</v>
      </c>
      <c r="C184" s="247" t="s">
        <v>370</v>
      </c>
      <c r="D184" s="194">
        <v>1864.29</v>
      </c>
      <c r="E184" s="194">
        <v>892.01</v>
      </c>
      <c r="F184" s="45">
        <f t="shared" si="26"/>
        <v>47.847169699993024</v>
      </c>
    </row>
    <row r="185" spans="1:6" ht="12.75" customHeight="1" x14ac:dyDescent="0.2">
      <c r="A185" s="63">
        <v>3237</v>
      </c>
      <c r="B185" s="64" t="s">
        <v>371</v>
      </c>
      <c r="C185" s="247" t="s">
        <v>372</v>
      </c>
      <c r="D185" s="194">
        <v>11507.65</v>
      </c>
      <c r="E185" s="194">
        <v>13758.34</v>
      </c>
      <c r="F185" s="45">
        <f t="shared" si="26"/>
        <v>119.55820693191053</v>
      </c>
    </row>
    <row r="186" spans="1:6" ht="12.75" customHeight="1" x14ac:dyDescent="0.2">
      <c r="A186" s="63">
        <v>3238</v>
      </c>
      <c r="B186" s="64" t="s">
        <v>373</v>
      </c>
      <c r="C186" s="247" t="s">
        <v>374</v>
      </c>
      <c r="D186" s="194">
        <v>12015.14</v>
      </c>
      <c r="E186" s="194">
        <v>12891.51</v>
      </c>
      <c r="F186" s="45">
        <f t="shared" si="26"/>
        <v>107.29388088694765</v>
      </c>
    </row>
    <row r="187" spans="1:6" ht="12.75" customHeight="1" x14ac:dyDescent="0.2">
      <c r="A187" s="63">
        <v>3239</v>
      </c>
      <c r="B187" s="64" t="s">
        <v>375</v>
      </c>
      <c r="C187" s="247" t="s">
        <v>376</v>
      </c>
      <c r="D187" s="194">
        <v>2172.66</v>
      </c>
      <c r="E187" s="194">
        <v>2923.87</v>
      </c>
      <c r="F187" s="45">
        <f t="shared" si="26"/>
        <v>134.5755893697127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17064.84</v>
      </c>
      <c r="E194" s="60">
        <f t="shared" si="36"/>
        <v>12514.429999999998</v>
      </c>
      <c r="F194" s="45">
        <f t="shared" si="26"/>
        <v>73.334587373804837</v>
      </c>
    </row>
    <row r="195" spans="1:6" ht="12.75" customHeight="1" x14ac:dyDescent="0.2">
      <c r="A195" s="63">
        <v>3291</v>
      </c>
      <c r="B195" s="183" t="s">
        <v>391</v>
      </c>
      <c r="C195" s="247" t="s">
        <v>392</v>
      </c>
      <c r="D195" s="194">
        <v>1990.91</v>
      </c>
      <c r="E195" s="194">
        <v>2217.63</v>
      </c>
      <c r="F195" s="45">
        <f t="shared" si="26"/>
        <v>111.38775735718842</v>
      </c>
    </row>
    <row r="196" spans="1:6" ht="12.75" customHeight="1" x14ac:dyDescent="0.2">
      <c r="A196" s="63">
        <v>3292</v>
      </c>
      <c r="B196" s="64" t="s">
        <v>393</v>
      </c>
      <c r="C196" s="247" t="s">
        <v>394</v>
      </c>
      <c r="D196" s="194">
        <v>2464.5</v>
      </c>
      <c r="E196" s="194">
        <v>5660.41</v>
      </c>
      <c r="F196" s="45">
        <f t="shared" si="26"/>
        <v>229.67782511665652</v>
      </c>
    </row>
    <row r="197" spans="1:6" ht="12.75" customHeight="1" x14ac:dyDescent="0.2">
      <c r="A197" s="63">
        <v>3293</v>
      </c>
      <c r="B197" s="64" t="s">
        <v>395</v>
      </c>
      <c r="C197" s="247" t="s">
        <v>396</v>
      </c>
      <c r="D197" s="194">
        <v>2635</v>
      </c>
      <c r="E197" s="194">
        <v>1451.12</v>
      </c>
      <c r="F197" s="45">
        <f t="shared" si="26"/>
        <v>55.070967741935483</v>
      </c>
    </row>
    <row r="198" spans="1:6" ht="12.75" customHeight="1" x14ac:dyDescent="0.2">
      <c r="A198" s="63">
        <v>3294</v>
      </c>
      <c r="B198" s="64" t="s">
        <v>397</v>
      </c>
      <c r="C198" s="247" t="s">
        <v>398</v>
      </c>
      <c r="D198" s="194">
        <v>212.09</v>
      </c>
      <c r="E198" s="194">
        <v>220</v>
      </c>
      <c r="F198" s="45">
        <f t="shared" si="26"/>
        <v>103.72954877646281</v>
      </c>
    </row>
    <row r="199" spans="1:6" ht="12.75" customHeight="1" x14ac:dyDescent="0.2">
      <c r="A199" s="63">
        <v>3295</v>
      </c>
      <c r="B199" s="64" t="s">
        <v>399</v>
      </c>
      <c r="C199" s="247" t="s">
        <v>400</v>
      </c>
      <c r="D199" s="194">
        <v>4857.68</v>
      </c>
      <c r="E199" s="194">
        <v>201.8</v>
      </c>
      <c r="F199" s="45">
        <f t="shared" si="26"/>
        <v>4.1542464715666734</v>
      </c>
    </row>
    <row r="200" spans="1:6" ht="12.75" customHeight="1" x14ac:dyDescent="0.2">
      <c r="A200" s="63" t="s">
        <v>401</v>
      </c>
      <c r="B200" s="64" t="s">
        <v>402</v>
      </c>
      <c r="C200" s="247" t="s">
        <v>401</v>
      </c>
      <c r="D200" s="194">
        <v>2502.1</v>
      </c>
      <c r="E200" s="194">
        <v>0</v>
      </c>
      <c r="F200" s="45">
        <f t="shared" si="26"/>
        <v>0</v>
      </c>
    </row>
    <row r="201" spans="1:6" ht="12.75" customHeight="1" x14ac:dyDescent="0.2">
      <c r="A201" s="63">
        <v>3299</v>
      </c>
      <c r="B201" s="64" t="s">
        <v>403</v>
      </c>
      <c r="C201" s="247" t="s">
        <v>404</v>
      </c>
      <c r="D201" s="194">
        <v>2402.56</v>
      </c>
      <c r="E201" s="194">
        <v>2763.47</v>
      </c>
      <c r="F201" s="45">
        <f t="shared" si="26"/>
        <v>115.02189331379861</v>
      </c>
    </row>
    <row r="202" spans="1:6" ht="12.75" customHeight="1" x14ac:dyDescent="0.2">
      <c r="A202" s="63">
        <v>34</v>
      </c>
      <c r="B202" s="183" t="s">
        <v>405</v>
      </c>
      <c r="C202" s="247" t="s">
        <v>406</v>
      </c>
      <c r="D202" s="60">
        <f t="shared" ref="D202:E202" si="37">D203+D208+D216</f>
        <v>2755.83</v>
      </c>
      <c r="E202" s="60">
        <f t="shared" si="37"/>
        <v>753.87</v>
      </c>
      <c r="F202" s="45">
        <f t="shared" si="26"/>
        <v>27.355460968201957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2755.83</v>
      </c>
      <c r="E216" s="60">
        <f t="shared" si="40"/>
        <v>753.87</v>
      </c>
      <c r="F216" s="45">
        <f t="shared" si="26"/>
        <v>27.355460968201957</v>
      </c>
    </row>
    <row r="217" spans="1:6" ht="12.75" customHeight="1" x14ac:dyDescent="0.2">
      <c r="A217" s="63">
        <v>3431</v>
      </c>
      <c r="B217" s="182" t="s">
        <v>435</v>
      </c>
      <c r="C217" s="247" t="s">
        <v>436</v>
      </c>
      <c r="D217" s="194">
        <v>531.95000000000005</v>
      </c>
      <c r="E217" s="194">
        <v>746.61</v>
      </c>
      <c r="F217" s="45">
        <f t="shared" si="26"/>
        <v>140.35341667449947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2223.88</v>
      </c>
      <c r="E219" s="194">
        <v>7.26</v>
      </c>
      <c r="F219" s="45">
        <f t="shared" si="26"/>
        <v>0.3264564634782452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8217.23</v>
      </c>
      <c r="E262" s="60">
        <f t="shared" si="55"/>
        <v>7129.71</v>
      </c>
      <c r="F262" s="45">
        <f t="shared" ref="F262:F268" si="56">IF(D262&lt;&gt;0,IF(E262/D262&gt;=100,"&gt;&gt;100",E262/D262*100),"-")</f>
        <v>86.765369838741279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8217.23</v>
      </c>
      <c r="E269" s="60">
        <f t="shared" si="58"/>
        <v>7129.71</v>
      </c>
      <c r="F269" s="45">
        <f t="shared" ref="F269:F272" si="59">IF(D269&lt;&gt;0,IF(E269/D269&gt;=100,"&gt;&gt;100",E269/D269*100),"-")</f>
        <v>86.765369838741279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8217.23</v>
      </c>
      <c r="E271" s="194">
        <v>7129.71</v>
      </c>
      <c r="F271" s="45">
        <f t="shared" si="59"/>
        <v>86.765369838741279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754.7</v>
      </c>
      <c r="E273" s="60">
        <f t="shared" si="60"/>
        <v>768.05</v>
      </c>
      <c r="F273" s="45">
        <f t="shared" ref="F273:F277" si="61">IF(D273&lt;&gt;0,IF(E273/D273&gt;=100,"&gt;&gt;100",E273/D273*100),"-")</f>
        <v>101.768914800583</v>
      </c>
    </row>
    <row r="274" spans="1:6" ht="12.75" customHeight="1" x14ac:dyDescent="0.2">
      <c r="A274" s="63">
        <v>381</v>
      </c>
      <c r="B274" s="64" t="s">
        <v>540</v>
      </c>
      <c r="C274" s="247" t="s">
        <v>541</v>
      </c>
      <c r="D274" s="60">
        <f t="shared" ref="D274:E274" si="62">SUM(D275:D277)</f>
        <v>754.7</v>
      </c>
      <c r="E274" s="60">
        <f t="shared" si="62"/>
        <v>768.05</v>
      </c>
      <c r="F274" s="45">
        <f t="shared" si="61"/>
        <v>101.768914800583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754.7</v>
      </c>
      <c r="E276" s="194">
        <v>768.05</v>
      </c>
      <c r="F276" s="45">
        <f t="shared" si="61"/>
        <v>101.768914800583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1914624.3400000003</v>
      </c>
      <c r="E299" s="60">
        <f>E152-E297+E298</f>
        <v>2329506.61</v>
      </c>
      <c r="F299" s="45">
        <f t="shared" si="68"/>
        <v>121.66912126480118</v>
      </c>
    </row>
    <row r="300" spans="1:6" ht="12.75" customHeight="1" x14ac:dyDescent="0.2">
      <c r="A300" s="63" t="s">
        <v>581</v>
      </c>
      <c r="B300" s="64" t="s">
        <v>592</v>
      </c>
      <c r="C300" s="247" t="s">
        <v>593</v>
      </c>
      <c r="D300" s="60">
        <f>IF(D6&gt;=D299,D6-D299,0)</f>
        <v>4641.3499999996275</v>
      </c>
      <c r="E300" s="60">
        <f>IF(E6&gt;=E299,E6-E299,0)</f>
        <v>0</v>
      </c>
      <c r="F300" s="45">
        <f t="shared" si="68"/>
        <v>0</v>
      </c>
    </row>
    <row r="301" spans="1:6" ht="12.75" customHeight="1" x14ac:dyDescent="0.2">
      <c r="A301" s="63" t="s">
        <v>581</v>
      </c>
      <c r="B301" s="64" t="s">
        <v>594</v>
      </c>
      <c r="C301" s="247" t="s">
        <v>595</v>
      </c>
      <c r="D301" s="60">
        <f>IF(D299&gt;=D6,D299-D6,0)</f>
        <v>0</v>
      </c>
      <c r="E301" s="60">
        <f>IF(E299&gt;=E6,E299-E6,0)</f>
        <v>74009.129999999888</v>
      </c>
      <c r="F301" s="45" t="str">
        <f t="shared" si="68"/>
        <v>-</v>
      </c>
    </row>
    <row r="302" spans="1:6" ht="12.75" customHeight="1" x14ac:dyDescent="0.2">
      <c r="A302" s="63">
        <v>92211</v>
      </c>
      <c r="B302" s="64" t="s">
        <v>596</v>
      </c>
      <c r="C302" s="247" t="s">
        <v>597</v>
      </c>
      <c r="D302" s="194">
        <v>7869.91</v>
      </c>
      <c r="E302" s="194">
        <v>0</v>
      </c>
      <c r="F302" s="45">
        <f t="shared" si="68"/>
        <v>0</v>
      </c>
    </row>
    <row r="303" spans="1:6" ht="12.75" customHeight="1" x14ac:dyDescent="0.2">
      <c r="A303" s="63">
        <v>92221</v>
      </c>
      <c r="B303" s="64" t="s">
        <v>598</v>
      </c>
      <c r="C303" s="247" t="s">
        <v>599</v>
      </c>
      <c r="D303" s="194">
        <v>0</v>
      </c>
      <c r="E303" s="194">
        <v>33385.589999999997</v>
      </c>
      <c r="F303" s="45" t="str">
        <f t="shared" si="68"/>
        <v>-</v>
      </c>
    </row>
    <row r="304" spans="1:6" ht="12.75" customHeight="1" x14ac:dyDescent="0.2">
      <c r="A304" s="63">
        <v>96</v>
      </c>
      <c r="B304" s="220" t="s">
        <v>600</v>
      </c>
      <c r="C304" s="247" t="s">
        <v>601</v>
      </c>
      <c r="D304" s="194">
        <v>1912.45</v>
      </c>
      <c r="E304" s="194">
        <v>137624.03</v>
      </c>
      <c r="F304" s="45">
        <f t="shared" si="68"/>
        <v>7196.2158487803608</v>
      </c>
    </row>
    <row r="305" spans="1:6" ht="12" x14ac:dyDescent="0.2">
      <c r="A305" s="63">
        <v>9661</v>
      </c>
      <c r="B305" s="220" t="s">
        <v>602</v>
      </c>
      <c r="C305" s="247" t="s">
        <v>603</v>
      </c>
      <c r="D305" s="194">
        <v>1709.14</v>
      </c>
      <c r="E305" s="194">
        <v>4001.14</v>
      </c>
      <c r="F305" s="45">
        <f t="shared" si="68"/>
        <v>234.10253109751102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45896.85</v>
      </c>
      <c r="E360" s="60">
        <f t="shared" si="86"/>
        <v>45026.94</v>
      </c>
      <c r="F360" s="45">
        <f t="shared" si="72"/>
        <v>98.104641168184742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45896.85</v>
      </c>
      <c r="E373" s="60">
        <f t="shared" si="90"/>
        <v>45026.94</v>
      </c>
      <c r="F373" s="45">
        <f t="shared" si="72"/>
        <v>98.104641168184742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29181.739999999998</v>
      </c>
      <c r="E379" s="60">
        <f t="shared" si="92"/>
        <v>24977.9</v>
      </c>
      <c r="F379" s="45">
        <f t="shared" si="72"/>
        <v>85.594279162243254</v>
      </c>
    </row>
    <row r="380" spans="1:6" ht="12.75" customHeight="1" x14ac:dyDescent="0.2">
      <c r="A380" s="63">
        <v>4221</v>
      </c>
      <c r="B380" s="64" t="s">
        <v>647</v>
      </c>
      <c r="C380" s="247" t="s">
        <v>739</v>
      </c>
      <c r="D380" s="194">
        <v>10942.9</v>
      </c>
      <c r="E380" s="194">
        <v>11080.96</v>
      </c>
      <c r="F380" s="45">
        <f t="shared" si="72"/>
        <v>101.26163996746749</v>
      </c>
    </row>
    <row r="381" spans="1:6" ht="12.75" customHeight="1" x14ac:dyDescent="0.2">
      <c r="A381" s="63">
        <v>4222</v>
      </c>
      <c r="B381" s="64" t="s">
        <v>740</v>
      </c>
      <c r="C381" s="247" t="s">
        <v>741</v>
      </c>
      <c r="D381" s="194">
        <v>194.4</v>
      </c>
      <c r="E381" s="194">
        <v>765</v>
      </c>
      <c r="F381" s="45">
        <f t="shared" si="72"/>
        <v>393.51851851851853</v>
      </c>
    </row>
    <row r="382" spans="1:6" ht="12.75" customHeight="1" x14ac:dyDescent="0.2">
      <c r="A382" s="63">
        <v>4223</v>
      </c>
      <c r="B382" s="64" t="s">
        <v>651</v>
      </c>
      <c r="C382" s="247" t="s">
        <v>742</v>
      </c>
      <c r="D382" s="194">
        <v>4971.25</v>
      </c>
      <c r="E382" s="194">
        <v>4935</v>
      </c>
      <c r="F382" s="45">
        <f t="shared" si="72"/>
        <v>99.270807141061098</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2517.4499999999998</v>
      </c>
      <c r="E384" s="192">
        <v>0</v>
      </c>
      <c r="F384" s="71">
        <f t="shared" si="72"/>
        <v>0</v>
      </c>
    </row>
    <row r="385" spans="1:6" ht="12.75" customHeight="1" x14ac:dyDescent="0.2">
      <c r="A385" s="63">
        <v>4226</v>
      </c>
      <c r="B385" s="64" t="s">
        <v>657</v>
      </c>
      <c r="C385" s="247" t="s">
        <v>745</v>
      </c>
      <c r="D385" s="194">
        <v>4555.74</v>
      </c>
      <c r="E385" s="194">
        <v>3856.18</v>
      </c>
      <c r="F385" s="45">
        <f t="shared" si="72"/>
        <v>84.644426591508733</v>
      </c>
    </row>
    <row r="386" spans="1:6" ht="12.75" customHeight="1" x14ac:dyDescent="0.2">
      <c r="A386" s="63">
        <v>4227</v>
      </c>
      <c r="B386" s="183" t="s">
        <v>659</v>
      </c>
      <c r="C386" s="247" t="s">
        <v>746</v>
      </c>
      <c r="D386" s="194">
        <v>6000</v>
      </c>
      <c r="E386" s="194">
        <v>4340.76</v>
      </c>
      <c r="F386" s="45">
        <f t="shared" si="72"/>
        <v>72.346000000000004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16715.11</v>
      </c>
      <c r="E393" s="60">
        <f t="shared" si="94"/>
        <v>20049.04</v>
      </c>
      <c r="F393" s="45">
        <f t="shared" si="72"/>
        <v>119.94560610130594</v>
      </c>
    </row>
    <row r="394" spans="1:6" ht="12.75" customHeight="1" x14ac:dyDescent="0.2">
      <c r="A394" s="63">
        <v>4241</v>
      </c>
      <c r="B394" s="64" t="s">
        <v>756</v>
      </c>
      <c r="C394" s="247" t="s">
        <v>757</v>
      </c>
      <c r="D394" s="194">
        <v>16715.11</v>
      </c>
      <c r="E394" s="194">
        <v>20049.04</v>
      </c>
      <c r="F394" s="45">
        <f t="shared" si="72"/>
        <v>119.94560610130594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45896.85</v>
      </c>
      <c r="E418" s="60">
        <f t="shared" si="102"/>
        <v>45026.94</v>
      </c>
      <c r="F418" s="45">
        <f t="shared" si="72"/>
        <v>98.104641168184742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1919265.69</v>
      </c>
      <c r="E422" s="60">
        <f>E6+E308</f>
        <v>2255497.48</v>
      </c>
      <c r="F422" s="45">
        <f t="shared" si="72"/>
        <v>117.51877250512408</v>
      </c>
    </row>
    <row r="423" spans="1:6" ht="12.75" customHeight="1" x14ac:dyDescent="0.2">
      <c r="A423" s="63" t="s">
        <v>581</v>
      </c>
      <c r="B423" s="64" t="s">
        <v>804</v>
      </c>
      <c r="C423" s="247" t="s">
        <v>805</v>
      </c>
      <c r="D423" s="60">
        <f t="shared" ref="D423:E423" si="103">D299+D360</f>
        <v>1960521.1900000004</v>
      </c>
      <c r="E423" s="60">
        <f t="shared" si="103"/>
        <v>2374533.5499999998</v>
      </c>
      <c r="F423" s="45">
        <f t="shared" si="72"/>
        <v>121.11746417798214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41255.500000000466</v>
      </c>
      <c r="E425" s="60">
        <f t="shared" si="105"/>
        <v>119036.06999999983</v>
      </c>
      <c r="F425" s="45">
        <f t="shared" si="72"/>
        <v>288.53381973312281</v>
      </c>
    </row>
    <row r="426" spans="1:6" ht="12.75" customHeight="1" x14ac:dyDescent="0.2">
      <c r="A426" s="251" t="s">
        <v>810</v>
      </c>
      <c r="B426" s="183" t="s">
        <v>811</v>
      </c>
      <c r="C426" s="252" t="s">
        <v>812</v>
      </c>
      <c r="D426" s="60">
        <f t="shared" ref="D426:E426" si="106">IF(D302-D303+D419-D420&gt;=0,D302-D303+D419-D420,0)</f>
        <v>7869.91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33385.589999999997</v>
      </c>
      <c r="F427" s="45" t="str">
        <f t="shared" si="72"/>
        <v>-</v>
      </c>
    </row>
    <row r="428" spans="1:6" ht="24" x14ac:dyDescent="0.2">
      <c r="A428" s="249" t="s">
        <v>815</v>
      </c>
      <c r="B428" s="243" t="s">
        <v>816</v>
      </c>
      <c r="C428" s="250" t="s">
        <v>817</v>
      </c>
      <c r="D428" s="81">
        <f t="shared" ref="D428:E428" si="108">D304+D421</f>
        <v>1912.45</v>
      </c>
      <c r="E428" s="81">
        <f t="shared" si="108"/>
        <v>137624.03</v>
      </c>
      <c r="F428" s="61">
        <f t="shared" si="72"/>
        <v>7196.2158487803608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1919265.69</v>
      </c>
      <c r="E643" s="60">
        <f>E422+E430</f>
        <v>2255497.48</v>
      </c>
      <c r="F643" s="45">
        <f t="shared" si="109"/>
        <v>117.51877250512408</v>
      </c>
    </row>
    <row r="644" spans="1:6" ht="12.75" customHeight="1" x14ac:dyDescent="0.2">
      <c r="A644" s="63" t="s">
        <v>581</v>
      </c>
      <c r="B644" s="64" t="s">
        <v>1237</v>
      </c>
      <c r="C644" s="247" t="s">
        <v>1238</v>
      </c>
      <c r="D644" s="60">
        <f>D423+D535</f>
        <v>1960521.1900000004</v>
      </c>
      <c r="E644" s="60">
        <f>E423+E535</f>
        <v>2374533.5499999998</v>
      </c>
      <c r="F644" s="45">
        <f t="shared" si="109"/>
        <v>121.11746417798214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41255.500000000466</v>
      </c>
      <c r="E646" s="60">
        <f t="shared" si="164"/>
        <v>119036.06999999983</v>
      </c>
      <c r="F646" s="45">
        <f t="shared" si="109"/>
        <v>288.53381973312281</v>
      </c>
    </row>
    <row r="647" spans="1:6" ht="24" x14ac:dyDescent="0.2">
      <c r="A647" s="251" t="s">
        <v>1243</v>
      </c>
      <c r="B647" s="64" t="s">
        <v>1244</v>
      </c>
      <c r="C647" s="252" t="s">
        <v>1243</v>
      </c>
      <c r="D647" s="60">
        <f>IF(D426-D427+D641-D642&gt;=0,D426-D427+D641-D642,0)</f>
        <v>7869.91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33385.589999999997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33385.590000000462</v>
      </c>
      <c r="E650" s="60">
        <f t="shared" si="166"/>
        <v>152421.65999999983</v>
      </c>
      <c r="F650" s="45">
        <f t="shared" si="109"/>
        <v>456.54924774430441</v>
      </c>
    </row>
    <row r="651" spans="1:6" ht="24" x14ac:dyDescent="0.2">
      <c r="A651" s="249" t="s">
        <v>1251</v>
      </c>
      <c r="B651" s="184" t="s">
        <v>1252</v>
      </c>
      <c r="C651" s="250" t="s">
        <v>1251</v>
      </c>
      <c r="D651" s="196">
        <v>127180.58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0.02</v>
      </c>
      <c r="E653" s="194">
        <v>0.05</v>
      </c>
      <c r="F653" s="45">
        <f t="shared" ref="F653:F740" si="167">IF(D653&lt;&gt;0,IF(E653/D653&gt;=100,"&gt;&gt;100",E653/D653*100),"-")</f>
        <v>250</v>
      </c>
    </row>
    <row r="654" spans="1:6" ht="12.75" customHeight="1" x14ac:dyDescent="0.2">
      <c r="A654" s="63" t="s">
        <v>1256</v>
      </c>
      <c r="B654" s="64" t="s">
        <v>1257</v>
      </c>
      <c r="C654" s="247" t="s">
        <v>1256</v>
      </c>
      <c r="D654" s="194">
        <v>645281.61</v>
      </c>
      <c r="E654" s="194">
        <v>895128</v>
      </c>
      <c r="F654" s="45">
        <f t="shared" si="167"/>
        <v>138.71896953641684</v>
      </c>
    </row>
    <row r="655" spans="1:6" ht="12.75" customHeight="1" x14ac:dyDescent="0.2">
      <c r="A655" s="63" t="s">
        <v>1258</v>
      </c>
      <c r="B655" s="64" t="s">
        <v>1259</v>
      </c>
      <c r="C655" s="247" t="s">
        <v>1258</v>
      </c>
      <c r="D655" s="194">
        <v>645281.57999999996</v>
      </c>
      <c r="E655" s="194">
        <v>895128.05</v>
      </c>
      <c r="F655" s="45">
        <f t="shared" si="167"/>
        <v>138.71898373420174</v>
      </c>
    </row>
    <row r="656" spans="1:6" ht="24" x14ac:dyDescent="0.2">
      <c r="A656" s="63">
        <v>11</v>
      </c>
      <c r="B656" s="64" t="s">
        <v>1260</v>
      </c>
      <c r="C656" s="247" t="s">
        <v>1261</v>
      </c>
      <c r="D656" s="60">
        <f t="shared" ref="D656:E656" si="168">+D653+D654-D655</f>
        <v>5.0000000046566129E-2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51</v>
      </c>
      <c r="E658" s="253">
        <v>53</v>
      </c>
      <c r="F658" s="45">
        <f t="shared" si="167"/>
        <v>103.92156862745099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52</v>
      </c>
      <c r="E660" s="253">
        <v>54</v>
      </c>
      <c r="F660" s="45">
        <f t="shared" si="167"/>
        <v>103.84615384615385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1373875.71</v>
      </c>
      <c r="E683" s="192">
        <v>1549720.22</v>
      </c>
      <c r="F683" s="71">
        <f t="shared" si="167"/>
        <v>112.79915706494295</v>
      </c>
    </row>
    <row r="684" spans="1:6" ht="24" x14ac:dyDescent="0.2">
      <c r="A684" s="70">
        <v>63613</v>
      </c>
      <c r="B684" s="182" t="s">
        <v>1317</v>
      </c>
      <c r="C684" s="278" t="s">
        <v>1318</v>
      </c>
      <c r="D684" s="192">
        <v>1035.25</v>
      </c>
      <c r="E684" s="192">
        <v>600</v>
      </c>
      <c r="F684" s="71">
        <f t="shared" si="167"/>
        <v>57.957015213716488</v>
      </c>
    </row>
    <row r="685" spans="1:6" ht="24" x14ac:dyDescent="0.2">
      <c r="A685" s="63">
        <v>63622</v>
      </c>
      <c r="B685" s="244" t="s">
        <v>1319</v>
      </c>
      <c r="C685" s="247" t="s">
        <v>1320</v>
      </c>
      <c r="D685" s="194">
        <v>15512.06</v>
      </c>
      <c r="E685" s="194">
        <v>18464.61</v>
      </c>
      <c r="F685" s="45">
        <f t="shared" si="167"/>
        <v>119.03390007516732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58556.46</v>
      </c>
      <c r="E724" s="192">
        <v>62099.7</v>
      </c>
      <c r="F724" s="71">
        <f t="shared" si="167"/>
        <v>106.05098054083186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3297.55</v>
      </c>
      <c r="F732" s="71" t="str">
        <f t="shared" si="167"/>
        <v>-</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63212.45</v>
      </c>
      <c r="E734" s="192">
        <v>71118.570000000007</v>
      </c>
      <c r="F734" s="71">
        <f t="shared" si="167"/>
        <v>112.50721970118229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464.9</v>
      </c>
      <c r="E736" s="194">
        <v>317.01</v>
      </c>
      <c r="F736" s="45">
        <f t="shared" si="167"/>
        <v>68.188857818885779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1990.91</v>
      </c>
      <c r="E741" s="192">
        <v>2217.63</v>
      </c>
      <c r="F741" s="71">
        <f t="shared" ref="F741:F1006" si="169">IF(D741&lt;&gt;0,IF(E741/D741&gt;=100,"&gt;&gt;100",E741/D741*100),"-")</f>
        <v>111.38775735718842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8217.23</v>
      </c>
      <c r="E855" s="194">
        <v>7129.71</v>
      </c>
      <c r="F855" s="45">
        <f t="shared" si="169"/>
        <v>86.765369838741279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J383" sqref="J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1570581.1900000002</v>
      </c>
      <c r="E6" s="180">
        <f t="shared" si="0"/>
        <v>1574618.43</v>
      </c>
      <c r="F6" s="181">
        <f t="shared" ref="F6:F298" si="1">IF(D6&gt;0,IF(E6/D6&gt;=100,"&gt;&gt;100",E6/D6*100),"-")</f>
        <v>100.25705388716644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1427347.6700000002</v>
      </c>
      <c r="E7" s="79">
        <f t="shared" si="2"/>
        <v>1415103.54</v>
      </c>
      <c r="F7" s="71">
        <f t="shared" si="1"/>
        <v>99.142176061421665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42790.55</v>
      </c>
      <c r="E8" s="79">
        <f>E9+E10-E11</f>
        <v>42790.55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42790.55</v>
      </c>
      <c r="E9" s="192">
        <v>42790.55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1384557.12</v>
      </c>
      <c r="E12" s="79">
        <f t="shared" si="3"/>
        <v>1372312.99</v>
      </c>
      <c r="F12" s="71">
        <f t="shared" si="1"/>
        <v>99.115664509384771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1267292.26</v>
      </c>
      <c r="E13" s="79">
        <f t="shared" si="4"/>
        <v>1243927.6000000001</v>
      </c>
      <c r="F13" s="71">
        <f t="shared" si="1"/>
        <v>98.156332147092897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1894200.22</v>
      </c>
      <c r="E15" s="192">
        <v>1894200.22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3915.01</v>
      </c>
      <c r="E17" s="192">
        <v>3915.01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630822.97</v>
      </c>
      <c r="E18" s="192">
        <v>654187.63</v>
      </c>
      <c r="F18" s="71">
        <f t="shared" si="1"/>
        <v>103.70383786119901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63710.860000000073</v>
      </c>
      <c r="E19" s="79">
        <f t="shared" si="5"/>
        <v>63885.929999999993</v>
      </c>
      <c r="F19" s="71">
        <f t="shared" si="1"/>
        <v>100.27478831709369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200330.32</v>
      </c>
      <c r="E20" s="192">
        <v>211411.28</v>
      </c>
      <c r="F20" s="71">
        <f t="shared" si="1"/>
        <v>105.53134443153687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7042.47</v>
      </c>
      <c r="E21" s="192">
        <v>8212.4699999999993</v>
      </c>
      <c r="F21" s="71">
        <f t="shared" si="1"/>
        <v>116.61348930133886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8410.3799999999992</v>
      </c>
      <c r="E22" s="192">
        <v>12940.38</v>
      </c>
      <c r="F22" s="71">
        <f t="shared" si="1"/>
        <v>153.86201336919379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1662.6</v>
      </c>
      <c r="E23" s="192">
        <v>1662.6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37928.29</v>
      </c>
      <c r="E24" s="192">
        <v>37928.29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14768.25</v>
      </c>
      <c r="E25" s="192">
        <v>18624.43</v>
      </c>
      <c r="F25" s="71">
        <f t="shared" si="1"/>
        <v>126.11128603592165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52175.9</v>
      </c>
      <c r="E26" s="192">
        <v>56516.66</v>
      </c>
      <c r="F26" s="71">
        <f t="shared" si="1"/>
        <v>108.31947316673023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258607.35</v>
      </c>
      <c r="E28" s="192">
        <v>283410.18</v>
      </c>
      <c r="F28" s="71">
        <f t="shared" si="1"/>
        <v>109.5909222997722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21327.18</v>
      </c>
      <c r="E30" s="192">
        <v>21327.18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21327.18</v>
      </c>
      <c r="E34" s="192">
        <v>21327.18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53554</v>
      </c>
      <c r="E35" s="79">
        <f t="shared" si="7"/>
        <v>64499.46</v>
      </c>
      <c r="F35" s="71">
        <f t="shared" si="1"/>
        <v>120.43817455278784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93331.66</v>
      </c>
      <c r="E36" s="192">
        <v>113380.7</v>
      </c>
      <c r="F36" s="71">
        <f t="shared" si="1"/>
        <v>121.48149941831099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39777.660000000003</v>
      </c>
      <c r="E40" s="192">
        <v>48881.24</v>
      </c>
      <c r="F40" s="71">
        <f t="shared" si="1"/>
        <v>122.88616273556563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28001.15</v>
      </c>
      <c r="E54" s="192">
        <v>30601.279999999999</v>
      </c>
      <c r="F54" s="71">
        <f t="shared" si="1"/>
        <v>109.28579719047254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28001.15</v>
      </c>
      <c r="E55" s="192">
        <v>30601.279999999999</v>
      </c>
      <c r="F55" s="71">
        <f t="shared" si="1"/>
        <v>109.28579719047254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143233.51999999999</v>
      </c>
      <c r="E69" s="79">
        <f>E70+E82+E88+E119+E135+E147+E165+E171</f>
        <v>159514.88999999998</v>
      </c>
      <c r="F69" s="71">
        <f t="shared" si="1"/>
        <v>111.3670110180913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0.05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2489.21</v>
      </c>
      <c r="E82" s="79">
        <f>SUM(E83:E85)-E86+E87</f>
        <v>349.31</v>
      </c>
      <c r="F82" s="71">
        <f t="shared" si="1"/>
        <v>14.032966282475162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2489.21</v>
      </c>
      <c r="E87" s="192">
        <v>349.31</v>
      </c>
      <c r="F87" s="71">
        <f t="shared" si="1"/>
        <v>14.032966282475162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13563.68</v>
      </c>
      <c r="E147" s="79">
        <f t="shared" si="24"/>
        <v>159165.57999999999</v>
      </c>
      <c r="F147" s="71">
        <f t="shared" si="1"/>
        <v>1173.4689995635401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127857.95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127857.95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4646.24</v>
      </c>
      <c r="E160" s="192">
        <v>6917</v>
      </c>
      <c r="F160" s="71">
        <f t="shared" si="1"/>
        <v>148.87306725438205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1709.14</v>
      </c>
      <c r="E161" s="192">
        <v>4001.14</v>
      </c>
      <c r="F161" s="71">
        <f t="shared" si="1"/>
        <v>234.10253109751102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8162.56</v>
      </c>
      <c r="E162" s="192">
        <v>21541.55</v>
      </c>
      <c r="F162" s="71">
        <f t="shared" si="1"/>
        <v>263.90678904657364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954.26</v>
      </c>
      <c r="E164" s="192">
        <v>1152.06</v>
      </c>
      <c r="F164" s="71">
        <f t="shared" si="1"/>
        <v>120.72810345188942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127180.58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127180.58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1570581.1899999997</v>
      </c>
      <c r="E176" s="79">
        <f>E177+E251</f>
        <v>1574618.4300000002</v>
      </c>
      <c r="F176" s="71">
        <f t="shared" si="1"/>
        <v>100.25705388716648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174706.66</v>
      </c>
      <c r="E177" s="79">
        <f>E178+E197+E203+E219+E247+E248</f>
        <v>174312.52</v>
      </c>
      <c r="F177" s="71">
        <f t="shared" si="1"/>
        <v>99.774398983988348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172320.13</v>
      </c>
      <c r="E178" s="79">
        <f>SUM(E179:E181)+E185+E186+SUM(E194:E196)</f>
        <v>174203.86</v>
      </c>
      <c r="F178" s="71">
        <f t="shared" si="1"/>
        <v>101.09315725330521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143036.19</v>
      </c>
      <c r="E179" s="192">
        <v>160546.68</v>
      </c>
      <c r="F179" s="71">
        <f t="shared" si="1"/>
        <v>112.2419997344728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29283.94</v>
      </c>
      <c r="E180" s="192">
        <v>13657.18</v>
      </c>
      <c r="F180" s="71">
        <f t="shared" si="1"/>
        <v>46.63709869641859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82.09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82.09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2386.5300000000002</v>
      </c>
      <c r="E247" s="192">
        <v>26.57</v>
      </c>
      <c r="F247" s="71">
        <f>IF(D247&gt;0,IF(E247/D247&gt;=100,"&gt;&gt;100",E247/D247*100),"-")</f>
        <v>1.1133319086707478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1395874.5299999998</v>
      </c>
      <c r="E251" s="79">
        <f>+E252+E255-E264+E274+E291</f>
        <v>1400305.9100000001</v>
      </c>
      <c r="F251" s="71">
        <f t="shared" si="1"/>
        <v>100.31746263039847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1427347.67</v>
      </c>
      <c r="E252" s="79">
        <f>E253-E254</f>
        <v>1415103.54</v>
      </c>
      <c r="F252" s="71">
        <f t="shared" si="1"/>
        <v>99.142176061421679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1427347.67</v>
      </c>
      <c r="E253" s="192">
        <v>1415103.54</v>
      </c>
      <c r="F253" s="71">
        <f t="shared" si="1"/>
        <v>99.142176061421679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-33385.590000000004</v>
      </c>
      <c r="E255" s="79">
        <f>E256-E260</f>
        <v>-152421.66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33385.590000000004</v>
      </c>
      <c r="E260" s="79">
        <f>SUM(E261:E263)</f>
        <v>152421.66</v>
      </c>
      <c r="F260" s="71">
        <f t="shared" si="1"/>
        <v>456.54924774431117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15624.44</v>
      </c>
      <c r="E261" s="192">
        <f>107836.71+40623.54</f>
        <v>148460.25</v>
      </c>
      <c r="F261" s="71">
        <f t="shared" si="1"/>
        <v>950.17965443881508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17761.150000000001</v>
      </c>
      <c r="E262" s="192">
        <v>3961.41</v>
      </c>
      <c r="F262" s="71">
        <f t="shared" si="1"/>
        <v>22.30379226570351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1912.45</v>
      </c>
      <c r="E274" s="79">
        <f>SUM(E275:E277)+SUM(E286:E290)</f>
        <v>137624.03</v>
      </c>
      <c r="F274" s="71">
        <f t="shared" si="1"/>
        <v>7196.2158487803608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127857.95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127857.95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203.31</v>
      </c>
      <c r="E287" s="192">
        <v>5764.94</v>
      </c>
      <c r="F287" s="71">
        <f t="shared" si="39"/>
        <v>2835.5417834833502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1709.14</v>
      </c>
      <c r="E288" s="192">
        <v>4001.14</v>
      </c>
      <c r="F288" s="71">
        <f t="shared" si="39"/>
        <v>234.10253109751102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10300</v>
      </c>
      <c r="E297" s="79">
        <f t="shared" si="42"/>
        <v>19569.87</v>
      </c>
      <c r="F297" s="71">
        <f t="shared" si="1"/>
        <v>189.99873786407767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10300</v>
      </c>
      <c r="E298" s="193">
        <v>19569.87</v>
      </c>
      <c r="F298" s="75">
        <f t="shared" si="1"/>
        <v>189.99873786407767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954.26</v>
      </c>
      <c r="E302" s="192">
        <v>1152.06</v>
      </c>
      <c r="F302" s="71">
        <f t="shared" si="43"/>
        <v>120.72810345188942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13563.68</v>
      </c>
      <c r="E303" s="192">
        <v>159165.57999999999</v>
      </c>
      <c r="F303" s="71">
        <f t="shared" si="43"/>
        <v>1173.4689995635401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2489.21</v>
      </c>
      <c r="E308" s="192">
        <v>349.31</v>
      </c>
      <c r="F308" s="71">
        <f t="shared" si="43"/>
        <v>14.032966282475162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8162.56</v>
      </c>
      <c r="E335" s="192">
        <v>21541.55</v>
      </c>
      <c r="F335" s="71">
        <f t="shared" si="43"/>
        <v>263.90678904657364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830.23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172320.13</v>
      </c>
      <c r="E337" s="192">
        <v>173373.63</v>
      </c>
      <c r="F337" s="71">
        <f t="shared" si="43"/>
        <v>100.61136212002626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82.09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0.05</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f>2364.13+22.35</f>
        <v>2386.48</v>
      </c>
      <c r="E380" s="192">
        <v>26.57</v>
      </c>
      <c r="F380" s="71">
        <f t="shared" si="44"/>
        <v>1.1133552344876136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10300</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17569.87</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2000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1960521.19</v>
      </c>
      <c r="E114" s="60">
        <f t="shared" si="22"/>
        <v>2374533.5499999998</v>
      </c>
      <c r="F114" s="45">
        <f t="shared" si="1"/>
        <v>121.11746417798217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1520250.34</v>
      </c>
      <c r="E115" s="60">
        <f t="shared" si="23"/>
        <v>2002007.05</v>
      </c>
      <c r="F115" s="45">
        <f t="shared" si="1"/>
        <v>131.68930125021382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1520250.34</v>
      </c>
      <c r="E117" s="194">
        <v>2002007.05</v>
      </c>
      <c r="F117" s="45">
        <f t="shared" si="1"/>
        <v>131.68930125021382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440270.85</v>
      </c>
      <c r="E126" s="194">
        <v>372526.5</v>
      </c>
      <c r="F126" s="45">
        <f t="shared" si="1"/>
        <v>84.613028548222076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1960521.19</v>
      </c>
      <c r="E141" s="81">
        <f t="shared" si="28"/>
        <v>2374533.5499999998</v>
      </c>
      <c r="F141" s="61">
        <f t="shared" si="1"/>
        <v>121.11746417798217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57271.07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57271.07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57271.07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57271.07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G32" sqref="G3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186970.87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2243118.4599999995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8303.8799999999992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2193219.6199999996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1890984.68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291948.31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7129.71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768.05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2386.48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41594.959999999999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2255776.8099999996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10663.84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2191335.8899999997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1873474.19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307575.07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7129.71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768.05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2386.48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53777.08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174312.52000000002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830.23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830.23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830.23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830.23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173482.28999999998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26.57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174203.86-830.23</f>
        <v>173373.62999999998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82.09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5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14267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2026-02-19T09:12:04Z</dcterms:modified>
</cp:coreProperties>
</file>