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firstSheet="3" activeTab="5"/>
  </bookViews>
  <sheets>
    <sheet name="SAŽETAK" sheetId="7" r:id="rId1"/>
    <sheet name="RAČUN PRIHODA I RASHODA" sheetId="6" r:id="rId2"/>
    <sheet name="Rashodi prema funkcijskoj klasi" sheetId="5" r:id="rId3"/>
    <sheet name="Višak - Manjak" sheetId="4" r:id="rId4"/>
    <sheet name="POSEBNI DIO" sheetId="2" r:id="rId5"/>
    <sheet name="ZAVRŠNE ODREDBE" sheetId="3" r:id="rId6"/>
  </sheets>
  <definedNames>
    <definedName name="_xlnm.Print_Area" localSheetId="4">'POSEBNI DIO'!$A$1:$G$243</definedName>
    <definedName name="_xlnm.Print_Area" localSheetId="1">'RAČUN PRIHODA I RASHODA'!$A$1:$F$69</definedName>
    <definedName name="_xlnm.Print_Area" localSheetId="3">'Višak - Manjak'!$A$1:$I$50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<sst xmlns="http://schemas.openxmlformats.org/spreadsheetml/2006/main" count="970" uniqueCount="493">
  <si>
    <t xml:space="preserve"> Na temelju članka 46.  Zakona o proračunu (Narodne novine br. 144/21.), članka 118. Zakona o odgoju i obrazovanju u osnovnoj i srednjoj školi (NN 87/08., 86/09., 92/10., 105/10., 90/12.,16/12., 86/12., 94/13., 136/14-RUSRH., 152/14.,  7/17., 68/18., 98/19., i 64/20, 151/22 i 156/23) i članka 26. Statuta Osnovne škole Mihaela Šiloboda, Školski odbor na  svojoj  53.  sjednici održanoj dana 30. rujna 2024. godine donio je  </t>
  </si>
  <si>
    <t xml:space="preserve"> II. IZMJENA I DOPUNA FINANCIJSKOG PLANA OSNOVNE ŠKOLE MIHAELA ŠILOBODA  ZA 2024. </t>
  </si>
  <si>
    <t>I. OPĆI DIO</t>
  </si>
  <si>
    <t>Članak 1.</t>
  </si>
  <si>
    <t>U Financijskom planu OŠ Mihaela Šiloboda za 2024. godinu, u članku 1. stupac Financijski plan 2024. mijenja se kako slijedi:</t>
  </si>
  <si>
    <t>A) SAŽETAK RAČUNA PRIHODA I RASHODA</t>
  </si>
  <si>
    <t>EUR</t>
  </si>
  <si>
    <t>Brojčana oznaka i naziv</t>
  </si>
  <si>
    <t>PLAN 2024</t>
  </si>
  <si>
    <t>POVEĆANJE  /  SMANJENJE</t>
  </si>
  <si>
    <t>NOVI PLAN 2024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</si>
  <si>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</si>
  <si>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</si>
  <si>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</si>
  <si>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</si>
  <si>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</si>
  <si>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</si>
  <si>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</si>
  <si>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</si>
  <si>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POVEĆANJE/SMANJENJE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</si>
  <si>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</si>
  <si>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</si>
  <si>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</si>
  <si>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</si>
  <si>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POVEĆANJE /SMANJENJE</t>
  </si>
  <si>
    <t>UKUPAN DONOS VIŠKA / MANJKA IZ PRETHODNE(IH) GODINE***</t>
  </si>
  <si>
    <t>Višak prihoda iz prethodne godine koji će se rasporediti</t>
  </si>
  <si>
    <t>Manjak prihoda iz prethodne godine za pokriće</t>
  </si>
  <si>
    <t>RAZLIKA VIŠAK / MANJAK IZ PRETHODNE(IH) GODINE KOJI ĆE SE RASPOREDITI / POKRITI</t>
  </si>
  <si>
    <t>UKUPNO FINANCIJSKI PLAN (A.+B.+C.)</t>
  </si>
  <si>
    <t>Naziv</t>
  </si>
  <si>
    <t>PRIHODI, PRIMICI I VIŠAK</t>
  </si>
  <si>
    <t>RASHODI, IZDACI I MANJAK</t>
  </si>
  <si>
    <t>RAZLIKA</t>
  </si>
  <si>
    <t>Članak 2.</t>
  </si>
  <si>
    <t>U članku 2. stupac Financijski plan 2024. mijenja se kako slijedi:</t>
  </si>
  <si>
    <t>A. RAČUN PRIHODA I RASHODA</t>
  </si>
  <si>
    <t>FINANCIJSKI</t>
  </si>
  <si>
    <t>POVEĆANJE/</t>
  </si>
  <si>
    <t>NOVI PLAN</t>
  </si>
  <si>
    <t>INDEKS</t>
  </si>
  <si>
    <t>PLAN</t>
  </si>
  <si>
    <t>SMANJENJE</t>
  </si>
  <si>
    <t>(3./1.)</t>
  </si>
  <si>
    <t>(1.)</t>
  </si>
  <si>
    <t>(2.)</t>
  </si>
  <si>
    <t>(3.)</t>
  </si>
  <si>
    <t>(4.)</t>
  </si>
  <si>
    <t xml:space="preserve">UKUPNO PRIHODI / PRIMICI	</t>
  </si>
  <si>
    <t/>
  </si>
  <si>
    <t>OSNOVNA ŠKOLA MIHAELA ŠILOBODA</t>
  </si>
  <si>
    <t>6 Prihodi poslovanja</t>
  </si>
  <si>
    <t>63 Pomoći iz inozemstva i od subjekata unutar općeg proračuna</t>
  </si>
  <si>
    <t>4.9. OSNOVNE ŠKOLE - PRIHODI OD POMOĆI</t>
  </si>
  <si>
    <t>4.9. Pokriće manjka prihoda od pomoći</t>
  </si>
  <si>
    <t>64 Prihodi od imovine</t>
  </si>
  <si>
    <t>2.9. OSNOVNE ŠKOLE - VLASTITI PRIHODI</t>
  </si>
  <si>
    <t>65 Prihodi od upravnih i administrativnih pristojbi, pristojbi po posebnim propisima i naknada</t>
  </si>
  <si>
    <t>3.9. OSNOVNE ŠKOLE - POSEBNE NAMJENE</t>
  </si>
  <si>
    <t>6.5. OSNOVNE ŠKOLE - PRIHODI OD NEFINANCIJSKE IMOVINE</t>
  </si>
  <si>
    <t>66 Prihodi od prodaje proizvoda i robe te pruženih usluga, prihodi od donacija te povrati po prot. jam.</t>
  </si>
  <si>
    <t>5.8. OSNOVNE ŠKOLE - PRIHODI OD DONACIJA</t>
  </si>
  <si>
    <t>67 Prihodi iz nadležnog proračuna</t>
  </si>
  <si>
    <t>1. OPĆI PRIHODI I PRIMICI</t>
  </si>
  <si>
    <t>67. Pokriće metodološkog manjka</t>
  </si>
  <si>
    <t>7 Prihodi od prodaje nefinancijske imovine</t>
  </si>
  <si>
    <t>72 Prihodi od prodaje proizvedene dugotrajne imovine</t>
  </si>
  <si>
    <t xml:space="preserve">UKUPNO RASHODI / IZDACI	</t>
  </si>
  <si>
    <t>3 Rashodi poslovanja</t>
  </si>
  <si>
    <t>31 Rashodi za zaposlene</t>
  </si>
  <si>
    <t>1.1. GRAD SAMOBOR-  Opći prihodi i  primici</t>
  </si>
  <si>
    <t>4.1. GRAD SAMOBOR- POMOĆI</t>
  </si>
  <si>
    <t>32 Materijalni rashodi</t>
  </si>
  <si>
    <t>3.1. GRAD SAMOBOR-POSEBNE NAMJENE</t>
  </si>
  <si>
    <t>5.1. GRAD SAMOBOR-PRIHODI OD DONACIJA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</si>
  <si>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</si>
  <si>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</si>
  <si>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</si>
  <si>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</si>
  <si>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</si>
  <si>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3.9.OSNOVNE ŠKOLE POSEBNE NAMJENE</t>
  </si>
  <si>
    <t xml:space="preserve">9 Vlastiti izvori                                                                                                    </t>
  </si>
  <si>
    <t>92 Rezultat poslovanja</t>
  </si>
  <si>
    <t>3. PRIHODI ZA POSEBNE NAMJENE</t>
  </si>
  <si>
    <t>4. POMOĆI</t>
  </si>
  <si>
    <t xml:space="preserve">                                                       I. OPĆI DIO                                                   </t>
  </si>
  <si>
    <t>Članak 3.</t>
  </si>
  <si>
    <t>U članku 3. stupac Financijski plan 2024. mijenja se kako slijedi:</t>
  </si>
  <si>
    <t xml:space="preserve"> </t>
  </si>
  <si>
    <t xml:space="preserve">                    </t>
  </si>
  <si>
    <t>RASHODI  PREMA  FUNKCIJSKOJ  KLASIFIKACIJI</t>
  </si>
  <si>
    <t xml:space="preserve">OZNAKA </t>
  </si>
  <si>
    <t>3 (€)</t>
  </si>
  <si>
    <t>4 (€)</t>
  </si>
  <si>
    <t>5 (€)</t>
  </si>
  <si>
    <t>6</t>
  </si>
  <si>
    <t>FUNKCIJSKA KLASIFIKACIJA   09 OBRAZOVANJE</t>
  </si>
  <si>
    <t>091 Predškolsko i osnovno obrazovanje</t>
  </si>
  <si>
    <t>FUNKCIJSKA KLASIFIKACIJA 0912 Osnovno obrazovanje</t>
  </si>
  <si>
    <t>096 Dodatne usluge u  obrazovanju</t>
  </si>
  <si>
    <t>FUNKCIJSKA KLASIFIKACIJA</t>
  </si>
  <si>
    <t>Članak 4.</t>
  </si>
  <si>
    <t>U članku 4. stupac Financijski plan 2024. mijenja se kako slijedi:</t>
  </si>
  <si>
    <t>C) PRENESENI VIŠAK/MANJAK PRIHODA NAD RASHODIMA</t>
  </si>
  <si>
    <t>UKUPAN DONOS VIŠKA / MANJKA IZ PRETHODNE(IH) GODINE</t>
  </si>
  <si>
    <t>Vlastiti izvori</t>
  </si>
  <si>
    <t>Rezultat poslovanja</t>
  </si>
  <si>
    <t>Višak prihoda</t>
  </si>
  <si>
    <t>2.9.</t>
  </si>
  <si>
    <t>OSNOVNA ŠKOLA M. ŠILOBODA - VLASTITI PRIHODI</t>
  </si>
  <si>
    <t>3.9.</t>
  </si>
  <si>
    <t>OSNOVNA ŠKOLA M. ŠILOBODA - POSEBNE NAMJENE</t>
  </si>
  <si>
    <t>4.9.</t>
  </si>
  <si>
    <t>OSNOVNA ŠKOLA M. ŠILOBODA - PRIHODI OD POMOĆI</t>
  </si>
  <si>
    <t>5.8.</t>
  </si>
  <si>
    <t>OSNOVNA ŠKOLA M. ŠILOBODA  - PRIHODI OD DONACIJA</t>
  </si>
  <si>
    <t>6.5.</t>
  </si>
  <si>
    <t>OSNOVNA ŠKOLA M. ŠILOBODA - PRIHODI OD NEFINANCIJSKE IMOVINE</t>
  </si>
  <si>
    <t>Manjak prihoda</t>
  </si>
  <si>
    <t>1.1.</t>
  </si>
  <si>
    <t>O.Š. M. ŠILOBODA- OPĆI PRIHODI I PRIMICI - GRAD , METODO.MA.</t>
  </si>
  <si>
    <t>3.1.</t>
  </si>
  <si>
    <t>O.Š. M. ŠILOBODA POSEBNE NAMJENE - GRAD METODO. MA.</t>
  </si>
  <si>
    <t>O.Š. M. ŠILOBODA OPĆI PRIHODI I PRIMICI - GRAD METO. MANJAK</t>
  </si>
  <si>
    <t>O.Š. M. ŠILOBODA- POMOĆI MZO</t>
  </si>
  <si>
    <t>4.1.</t>
  </si>
  <si>
    <t>O.Š. M. ŠILOBODA- POMOĆI I - GRAD METO. MANJAK</t>
  </si>
  <si>
    <t xml:space="preserve"> POSEBNI DIO</t>
  </si>
  <si>
    <t>Članak 5.</t>
  </si>
  <si>
    <t>U članku 5. stupac Financijski plan 2024. mijenja se kako slijedi:</t>
  </si>
  <si>
    <t>POZICIJA</t>
  </si>
  <si>
    <t>BROJ KONTA</t>
  </si>
  <si>
    <t>VRSTA RASHODA / IZDATAKA</t>
  </si>
  <si>
    <t>PLANIRANO</t>
  </si>
  <si>
    <t>IZVRŠENJE</t>
  </si>
  <si>
    <t>PROMJENA (%)</t>
  </si>
  <si>
    <t>NOVI IZNOS</t>
  </si>
  <si>
    <t>SVEUKUPNO RASHODI / IZDACI</t>
  </si>
  <si>
    <t xml:space="preserve">Korisnik </t>
  </si>
  <si>
    <t>009</t>
  </si>
  <si>
    <t>Razdjel</t>
  </si>
  <si>
    <t>004</t>
  </si>
  <si>
    <t>UPRAVNI ODJEL ZA DRUŠTVENE DJELATNOSTI</t>
  </si>
  <si>
    <t>Glava</t>
  </si>
  <si>
    <t>00430</t>
  </si>
  <si>
    <t>OSNOVNE ŠKOLE</t>
  </si>
  <si>
    <t>Proračunski korisnik</t>
  </si>
  <si>
    <t>14267</t>
  </si>
  <si>
    <t>Osnovna škola  Mihaela Šiloboda</t>
  </si>
  <si>
    <t>Program</t>
  </si>
  <si>
    <t>4070</t>
  </si>
  <si>
    <t>DECENTRALIZIRANE FUNKCIJE</t>
  </si>
  <si>
    <t>Aktivnost</t>
  </si>
  <si>
    <t>A407001</t>
  </si>
  <si>
    <t>Materijalni rashodi</t>
  </si>
  <si>
    <t xml:space="preserve">Izvor </t>
  </si>
  <si>
    <t>GRAD SAMOBOR-  Opći prihodi i  primici</t>
  </si>
  <si>
    <t>32</t>
  </si>
  <si>
    <t>R2217</t>
  </si>
  <si>
    <t>3221</t>
  </si>
  <si>
    <t>OŠ M. Šiloboda - uredski materijal i ostali materijalni rashodi</t>
  </si>
  <si>
    <t>R2766</t>
  </si>
  <si>
    <t>3223</t>
  </si>
  <si>
    <t>OŠ M. Šiloboda - energija</t>
  </si>
  <si>
    <t>R0691</t>
  </si>
  <si>
    <t>3232</t>
  </si>
  <si>
    <t>OŠ M. Šiloboda - usluge tekućeg i invest. održavanja</t>
  </si>
  <si>
    <t>R2531</t>
  </si>
  <si>
    <t>3235</t>
  </si>
  <si>
    <t>OŠ M. Šiloboda - zakupnine i najamnine</t>
  </si>
  <si>
    <t>R2134</t>
  </si>
  <si>
    <t>3238</t>
  </si>
  <si>
    <t>OŠ M.Šiloboda - računalne usluge - etehničar</t>
  </si>
  <si>
    <t>OSNOVNE ŠKOLE - VLASTITI PRIHODI</t>
  </si>
  <si>
    <t>R1274</t>
  </si>
  <si>
    <t>3211</t>
  </si>
  <si>
    <t>OŠ M. Šiloboda - službena putovanja</t>
  </si>
  <si>
    <t>R0693</t>
  </si>
  <si>
    <t>R0694</t>
  </si>
  <si>
    <t>3224</t>
  </si>
  <si>
    <t>OŠ M. Šiloboda - materijal i dijelovi za tekuće i investicijsko održavanje</t>
  </si>
  <si>
    <t>R1750</t>
  </si>
  <si>
    <t>OŠ M. Šiloboda - usluge tekućeg i investicijskog održavanja</t>
  </si>
  <si>
    <t>R0697</t>
  </si>
  <si>
    <t>3293</t>
  </si>
  <si>
    <t>OŠ M. Šiloboda - reprezentacija</t>
  </si>
  <si>
    <t>GRAD SAMOBOR-POSEBNE NAMJENE</t>
  </si>
  <si>
    <t>R0700</t>
  </si>
  <si>
    <t>R0701</t>
  </si>
  <si>
    <t>3213</t>
  </si>
  <si>
    <t>OŠ M. Šiloboda - stručno usavršavanje zaposlenika</t>
  </si>
  <si>
    <t>R2393</t>
  </si>
  <si>
    <t>3214</t>
  </si>
  <si>
    <t>OŠ M. Šiloboda - ostale naknade troškova zaposlenima</t>
  </si>
  <si>
    <t>R0702</t>
  </si>
  <si>
    <t>R0703</t>
  </si>
  <si>
    <t>R0704</t>
  </si>
  <si>
    <t>OŠ M. Šiloboda - materijal i dijelovi za tek. i invest. održavanje</t>
  </si>
  <si>
    <t>R2394</t>
  </si>
  <si>
    <t>3225</t>
  </si>
  <si>
    <t>OŠ M. Šiloboda - sitni inventar i auto gume</t>
  </si>
  <si>
    <t>R2395</t>
  </si>
  <si>
    <t>3227</t>
  </si>
  <si>
    <t>OŠ M. Šiloboda - službena, radna i zaštitna odjeća i obuća</t>
  </si>
  <si>
    <t>R0705</t>
  </si>
  <si>
    <t>3231</t>
  </si>
  <si>
    <t>OŠ M. Šiloboda - usluge telefona, pošte i prijevoza</t>
  </si>
  <si>
    <t>R0706</t>
  </si>
  <si>
    <t>OŠ M. Šiloboda - usluge tekućeg i invest. održavanja - hitne intervencije</t>
  </si>
  <si>
    <t>R1883</t>
  </si>
  <si>
    <t>3233</t>
  </si>
  <si>
    <t>OŠ M. Šiloboda - usluge promidžbe i informiranja</t>
  </si>
  <si>
    <t>R0708</t>
  </si>
  <si>
    <t>3234</t>
  </si>
  <si>
    <t>OŠ M. Šiloboda - komunalne i ostale usluge</t>
  </si>
  <si>
    <t>R0709</t>
  </si>
  <si>
    <t>R0710</t>
  </si>
  <si>
    <t>3236</t>
  </si>
  <si>
    <t>OŠ M. Šiloboda - zdravstvene usluge</t>
  </si>
  <si>
    <t>R0711</t>
  </si>
  <si>
    <t>3237</t>
  </si>
  <si>
    <t>OŠ M. Šiloboda - intelektualne i osobne usluge</t>
  </si>
  <si>
    <t>R0712</t>
  </si>
  <si>
    <t>OŠ M. Šiloboda - računalne usluge</t>
  </si>
  <si>
    <t>R0713</t>
  </si>
  <si>
    <t>3239</t>
  </si>
  <si>
    <t>OŠ M. Šiloboda - ostale usluge</t>
  </si>
  <si>
    <t>R0714</t>
  </si>
  <si>
    <t>3292</t>
  </si>
  <si>
    <t>OŠ M. Šiloboda - premije osiguranja</t>
  </si>
  <si>
    <t>R2396</t>
  </si>
  <si>
    <t>R2397</t>
  </si>
  <si>
    <t>3294</t>
  </si>
  <si>
    <t>OŠ M. Šiloboda - članarine</t>
  </si>
  <si>
    <t>R1884</t>
  </si>
  <si>
    <t>3295</t>
  </si>
  <si>
    <t>OŠ M. Šiloboda - pristojbe i naknade</t>
  </si>
  <si>
    <t>R2532</t>
  </si>
  <si>
    <t>3296</t>
  </si>
  <si>
    <t>OŠ M. Šiloboda - troškovi sudskih postupaka</t>
  </si>
  <si>
    <t>R1885</t>
  </si>
  <si>
    <t>3299</t>
  </si>
  <si>
    <t>OŠ M. Šiloboda - ostali nespomenuti rashodi poslovanja</t>
  </si>
  <si>
    <t>34</t>
  </si>
  <si>
    <t>Financijski rashodi</t>
  </si>
  <si>
    <t>R0715</t>
  </si>
  <si>
    <t>3431</t>
  </si>
  <si>
    <t>OŠ M. Šiloboda - bankarske usluge i usluge platnog prometa</t>
  </si>
  <si>
    <t>R2398</t>
  </si>
  <si>
    <t>3433</t>
  </si>
  <si>
    <t>OŠ M. Šiloboda - zatezne kamate</t>
  </si>
  <si>
    <t>R1886</t>
  </si>
  <si>
    <t>3434</t>
  </si>
  <si>
    <t>OŠ M. Šiloboda - ostali nespomenuti financ.rashodi</t>
  </si>
  <si>
    <t>OSNOVNE ŠKOLE - PRIHODI OD POMOĆI</t>
  </si>
  <si>
    <t>37</t>
  </si>
  <si>
    <t>Naknade građanima i kućanstvima na temelju osiguranja i druge naknade</t>
  </si>
  <si>
    <t>R2356</t>
  </si>
  <si>
    <t>3722</t>
  </si>
  <si>
    <t>OŠ M. Šiloboda - naknade građanima i kućanstvima u naravi</t>
  </si>
  <si>
    <t>38</t>
  </si>
  <si>
    <t>Ostali rashodi</t>
  </si>
  <si>
    <t>R3073</t>
  </si>
  <si>
    <t>3812</t>
  </si>
  <si>
    <t>OŠ M. Šiloboda - ostale tekuće donacije u naravi</t>
  </si>
  <si>
    <t>A407012</t>
  </si>
  <si>
    <t>Rashodi za zaposlene - OŠ Mihaela Šiloboda</t>
  </si>
  <si>
    <t>31</t>
  </si>
  <si>
    <t>Rashodi za zaposlene</t>
  </si>
  <si>
    <t>R2009</t>
  </si>
  <si>
    <t>3111</t>
  </si>
  <si>
    <t>OŠ M. Šiloboda - plaće za redovan rad</t>
  </si>
  <si>
    <t>R2533</t>
  </si>
  <si>
    <t>OŠ M. Šiloboda - plaće po sudskim presudama</t>
  </si>
  <si>
    <t>R2010</t>
  </si>
  <si>
    <t>3113</t>
  </si>
  <si>
    <t>OŠ M. Šiloboda - plaće za prekovremeni rad</t>
  </si>
  <si>
    <t>R2011</t>
  </si>
  <si>
    <t>3114</t>
  </si>
  <si>
    <t>OŠ M. Šiloboda - plaće za posebne uvjete rada</t>
  </si>
  <si>
    <t>R2012</t>
  </si>
  <si>
    <t>3121</t>
  </si>
  <si>
    <t>OŠ M. Šiloboda - ostali rashodi za zaposlene</t>
  </si>
  <si>
    <t>R2013</t>
  </si>
  <si>
    <t>3132</t>
  </si>
  <si>
    <t>OŠ M. Šiloboda - doprinosi za zdravstveno osiguranje</t>
  </si>
  <si>
    <t>R2942</t>
  </si>
  <si>
    <t>3133</t>
  </si>
  <si>
    <t>OŠ M. Šiloboda - doprinosi za obv. osiguranje u slučaju nezaposlenosti</t>
  </si>
  <si>
    <t>R2014</t>
  </si>
  <si>
    <t>3212</t>
  </si>
  <si>
    <t>OŠ M. Šiloboda - naknade za prijevoz, za rad na terenu i odvojeni život</t>
  </si>
  <si>
    <t>R2015</t>
  </si>
  <si>
    <t>OŠ M. Šiloboda - naknada za nezapošljavanje osoba s invaliditetom</t>
  </si>
  <si>
    <t>R2767</t>
  </si>
  <si>
    <t>R2768</t>
  </si>
  <si>
    <t>R2769</t>
  </si>
  <si>
    <t>Kapitalni projekt</t>
  </si>
  <si>
    <t>K407001</t>
  </si>
  <si>
    <t>Ulaganja na materijalnoj imovini</t>
  </si>
  <si>
    <t>42</t>
  </si>
  <si>
    <t>Rashodi za nabavu proizvedene dugotrajne imovine</t>
  </si>
  <si>
    <t>R0717</t>
  </si>
  <si>
    <t>4221</t>
  </si>
  <si>
    <t>OŠ M. Šiloboda - informatička oprema i oprema za učionice</t>
  </si>
  <si>
    <t>R2923</t>
  </si>
  <si>
    <t>4222</t>
  </si>
  <si>
    <t>OŠ M. Šiloboda - komunikacijska oprema</t>
  </si>
  <si>
    <t>R1889</t>
  </si>
  <si>
    <t>4223</t>
  </si>
  <si>
    <t>OŠ M. Šiloboda - oprema za grijanje, ventilaciju i hlađenje</t>
  </si>
  <si>
    <t>R1505</t>
  </si>
  <si>
    <t>4227</t>
  </si>
  <si>
    <t>OŠ M. Šiloboda - uređaji, strojevi i oprema</t>
  </si>
  <si>
    <t>R2534</t>
  </si>
  <si>
    <t>4241</t>
  </si>
  <si>
    <t>OŠ M. Šiloboda - knjige</t>
  </si>
  <si>
    <t>R0718</t>
  </si>
  <si>
    <t>OŠ M. Šiloboda - informatička oprema i namještaj</t>
  </si>
  <si>
    <t>R3312</t>
  </si>
  <si>
    <t>4225</t>
  </si>
  <si>
    <t>OŠ M.Šiloboda - instrumenti, uređaji i strojevi</t>
  </si>
  <si>
    <t>R2952</t>
  </si>
  <si>
    <t>4226</t>
  </si>
  <si>
    <t>OŠ M. Šiloboda - sportska i glazbena oprema</t>
  </si>
  <si>
    <t>R3311</t>
  </si>
  <si>
    <t>R1610</t>
  </si>
  <si>
    <t>R1891</t>
  </si>
  <si>
    <t>OŠ M. Šiloboda - udžbenici MZO</t>
  </si>
  <si>
    <t>4071</t>
  </si>
  <si>
    <t>DODATNE POTREBE U OSNOVNOM ŠKOLSTVU</t>
  </si>
  <si>
    <t>A407101</t>
  </si>
  <si>
    <t>Izborna nastava i ostale izvannastavne aktivnosti</t>
  </si>
  <si>
    <t>R2136</t>
  </si>
  <si>
    <t>OŠ M. Šiloboda - redovan rad - tamburice</t>
  </si>
  <si>
    <t>R2137</t>
  </si>
  <si>
    <t>R0719</t>
  </si>
  <si>
    <t>OŠ M. Šiloboda - intelektualne usluge - izvannastavne aktivnosti</t>
  </si>
  <si>
    <t>R0720</t>
  </si>
  <si>
    <t>OŠ M. Šiloboda - intelektualne i osobne usluge - Jumicar</t>
  </si>
  <si>
    <t>R0721</t>
  </si>
  <si>
    <t>GRAD SAMOBOR- POMOĆI</t>
  </si>
  <si>
    <t>R3435</t>
  </si>
  <si>
    <t>R1892</t>
  </si>
  <si>
    <t>R0722</t>
  </si>
  <si>
    <t>R1568</t>
  </si>
  <si>
    <t>OŠ M. Šiloboda - troškovi prijevoza</t>
  </si>
  <si>
    <t>R1567</t>
  </si>
  <si>
    <t>OŠ M. Šiloboda - intelektualne usluge</t>
  </si>
  <si>
    <t>R0725</t>
  </si>
  <si>
    <t>OSNOVNE ŠKOLE - PRIHODI OD DONACIJA</t>
  </si>
  <si>
    <t>R1281</t>
  </si>
  <si>
    <t>R0726</t>
  </si>
  <si>
    <t>OŠ M. Šiloboda - uredski materijal i ostali materijalni rashodi - Fašnik</t>
  </si>
  <si>
    <t>R1277</t>
  </si>
  <si>
    <t>R2353</t>
  </si>
  <si>
    <t>A407103</t>
  </si>
  <si>
    <t>Produženi boravak i školska prehrana</t>
  </si>
  <si>
    <t>R0727</t>
  </si>
  <si>
    <t>OŠ M. Šiloboda - produženi boravak</t>
  </si>
  <si>
    <t>R2538</t>
  </si>
  <si>
    <t>R0728</t>
  </si>
  <si>
    <t>R0729</t>
  </si>
  <si>
    <t>R0731</t>
  </si>
  <si>
    <t>R0732</t>
  </si>
  <si>
    <t>OŠ M. Šiloboda - naknade za prijevoz na posao i s posla</t>
  </si>
  <si>
    <t>R0733</t>
  </si>
  <si>
    <t>3222</t>
  </si>
  <si>
    <t>OŠ M. Šiloboda - materijal i sirovine - školska prehrana</t>
  </si>
  <si>
    <t>R0734</t>
  </si>
  <si>
    <t>OŠ M. Šiloboda - obvezni zdravstveni pregledi</t>
  </si>
  <si>
    <t>R0735</t>
  </si>
  <si>
    <t>OŠ M. Šiloboda - usluge zaštite na radu</t>
  </si>
  <si>
    <t>R3338</t>
  </si>
  <si>
    <t>OŠ M. Šiloboda - ostale usluge (catering)</t>
  </si>
  <si>
    <t>OSNOVNE ŠKOLE - POSEBNE NAMJENE</t>
  </si>
  <si>
    <t>R0736</t>
  </si>
  <si>
    <t>R3339</t>
  </si>
  <si>
    <t>R2539</t>
  </si>
  <si>
    <t>R2962</t>
  </si>
  <si>
    <t>OŠ M. Šiloboda - materijal i sirovine</t>
  </si>
  <si>
    <t>92</t>
  </si>
  <si>
    <t>R3340</t>
  </si>
  <si>
    <t>9222</t>
  </si>
  <si>
    <t>OŠ M. Šiloboda - materijal i sirovine - školska prehrana MZO - manjak</t>
  </si>
  <si>
    <t>A407104</t>
  </si>
  <si>
    <t>Ostali programi u osnovnom obrazovanju</t>
  </si>
  <si>
    <t>R3278</t>
  </si>
  <si>
    <t>R0738</t>
  </si>
  <si>
    <t>3291</t>
  </si>
  <si>
    <t>OŠ M. Šiloboda - naknade za rad članova školskog odbora</t>
  </si>
  <si>
    <t>R0740</t>
  </si>
  <si>
    <t>OŠ M. Šiloboda - škola u prirodi, mat. putovanja, novigradsko proljeće</t>
  </si>
  <si>
    <t>R2257</t>
  </si>
  <si>
    <t>R2258</t>
  </si>
  <si>
    <t>OŠ M. Šiloboda - usluge prijevoza</t>
  </si>
  <si>
    <t>R0741</t>
  </si>
  <si>
    <t>OŠ M. Šiloboda - ostale usluge - slike, izleti i dr.</t>
  </si>
  <si>
    <t>R0742</t>
  </si>
  <si>
    <t>OŠ M. Šiloboda - ostali nesp. rashodi poslovanja - radni listovi, časopisi i dr.</t>
  </si>
  <si>
    <t>R0743</t>
  </si>
  <si>
    <t>OŠ M. Šiloboda - plaće za redovan rad - mentorstvo</t>
  </si>
  <si>
    <t>R0744</t>
  </si>
  <si>
    <t>OŠ M. Šiloboda - doprinosi za zdravstveno osiguranje - mentorstvo</t>
  </si>
  <si>
    <t>R3341</t>
  </si>
  <si>
    <t>R2982</t>
  </si>
  <si>
    <t>R2978</t>
  </si>
  <si>
    <t>R2979</t>
  </si>
  <si>
    <t>R2985</t>
  </si>
  <si>
    <t>OŠ M. Šiloboda - sitni inventar i autogume</t>
  </si>
  <si>
    <t>R2615</t>
  </si>
  <si>
    <t>R3342</t>
  </si>
  <si>
    <t>OŠ M. Šiloboda - usluge tekućeg i invest.održavanja</t>
  </si>
  <si>
    <t>OSNOVNE ŠKOLE-PR. OD PROD. ILI ZAMJ.NEF.IM. I NAK.S NAS.OS</t>
  </si>
  <si>
    <t>R0747</t>
  </si>
  <si>
    <t>Tekući projekt</t>
  </si>
  <si>
    <t>T407106</t>
  </si>
  <si>
    <t>Školska shema</t>
  </si>
  <si>
    <t>R1800</t>
  </si>
  <si>
    <t>OŠ M. Šiloboda - školska shema</t>
  </si>
  <si>
    <t>T407116</t>
  </si>
  <si>
    <t>Pomoćnici u nastavi financirani iz Proračuna Grada</t>
  </si>
  <si>
    <t>R0755</t>
  </si>
  <si>
    <t>OŠ M. Šiloboda - plaće za pomoćnike u nastavi</t>
  </si>
  <si>
    <t>R2264</t>
  </si>
  <si>
    <t>R0756</t>
  </si>
  <si>
    <t>OŠ M. Šiloboda - ostali rashodi za pomoćnike u nastavi</t>
  </si>
  <si>
    <t>R0757</t>
  </si>
  <si>
    <t>OŠ M. Šiloboda - doprinosi za zdrav. osig. za pomoćnike u nastavi</t>
  </si>
  <si>
    <t>R0760</t>
  </si>
  <si>
    <t>OŠ M. Šiloboda - naknade za prijevoz za pomoćnike u nastavi</t>
  </si>
  <si>
    <t>T407122</t>
  </si>
  <si>
    <t>Pripravništvo HZZ - OŠ M.Šiloboda</t>
  </si>
  <si>
    <t>R2081</t>
  </si>
  <si>
    <t>OŠ M. Šiloboda - plaće za redovan rad - pripravnik</t>
  </si>
  <si>
    <t>R2082</t>
  </si>
  <si>
    <t>OŠ M. Šiloboda - ostali rashodi za zaposlene - pripravnik</t>
  </si>
  <si>
    <t>R2083</t>
  </si>
  <si>
    <t>OŠ M. Šiloboda - naknada za prijevoz - pripravnik</t>
  </si>
  <si>
    <t>T407145</t>
  </si>
  <si>
    <t>Vjetar u leđa - faza VI (SF.2.4.06.01) - OŠ M. Šiloboda</t>
  </si>
  <si>
    <t>R3227</t>
  </si>
  <si>
    <t>R3228</t>
  </si>
  <si>
    <t>R3229</t>
  </si>
  <si>
    <t>R3230</t>
  </si>
  <si>
    <t>OŠ M. Šiloboda - doprinosi za zdravstveno osiguranje za pomoćnike u nastavi</t>
  </si>
  <si>
    <t>R3231</t>
  </si>
  <si>
    <t>OŠ M. Šiloboda - naknade za prijevoz pomoćnika u nastavi</t>
  </si>
  <si>
    <t>R3096</t>
  </si>
  <si>
    <t>R3097</t>
  </si>
  <si>
    <t>R3098</t>
  </si>
  <si>
    <t>OŠ M. Šiloboda - službena putovanja za pomoćnike u nastavi</t>
  </si>
  <si>
    <t>R3099</t>
  </si>
  <si>
    <t>R3100</t>
  </si>
  <si>
    <t>OŠ M. Šiloboda - stručno usavršavanje pomoćnika u nastavi</t>
  </si>
  <si>
    <t>R3101</t>
  </si>
  <si>
    <t>OŠ M. Šiloboda - zdravstveni pregledi pomoćnika u nastavi</t>
  </si>
  <si>
    <t>T407151</t>
  </si>
  <si>
    <t>Vjetar u leđa - faza VII - OŠ M. Šiloboda</t>
  </si>
  <si>
    <t>R3415</t>
  </si>
  <si>
    <t>R3416</t>
  </si>
  <si>
    <t>R3417</t>
  </si>
  <si>
    <t>R3418</t>
  </si>
  <si>
    <t>R3419</t>
  </si>
  <si>
    <t>R3420</t>
  </si>
  <si>
    <t>OŠ  M. Šiloboda - naknade za prijevoz pomoćnika u nastavi</t>
  </si>
  <si>
    <t>R3421</t>
  </si>
  <si>
    <t>R3422</t>
  </si>
  <si>
    <t>R3423</t>
  </si>
  <si>
    <t>R3424</t>
  </si>
  <si>
    <t>OŠ M. Šiloboda - naknade za rad povjerenstva</t>
  </si>
  <si>
    <t>R3425</t>
  </si>
  <si>
    <t>R3426</t>
  </si>
  <si>
    <t>R3427</t>
  </si>
  <si>
    <t>R3428</t>
  </si>
  <si>
    <t>OŠ M. Šiloboda - doprinosi za zdravstveno osiguranje za pomoćnike</t>
  </si>
  <si>
    <t>R3429</t>
  </si>
  <si>
    <t>OŠ M. Šiloboda - službena putovanja za pomoćnike u nastava</t>
  </si>
  <si>
    <t>R3430</t>
  </si>
  <si>
    <t>R3431</t>
  </si>
  <si>
    <t>R3432</t>
  </si>
  <si>
    <t>R3433</t>
  </si>
  <si>
    <t>R3434</t>
  </si>
  <si>
    <t>III. ZAVRŠNE ODREDBE</t>
  </si>
  <si>
    <t>Članak 6.</t>
  </si>
  <si>
    <t>II . izmjena i dopuna Financijskog plana za 2024. godinu objavit će se na službenoj internet stranici OŠ Mihaela Šiloboda, a stupaju na snagu danom objave.</t>
  </si>
  <si>
    <t>s danom objave</t>
  </si>
  <si>
    <t xml:space="preserve">KLASA: </t>
  </si>
  <si>
    <t>400-01/24-01/1</t>
  </si>
  <si>
    <t xml:space="preserve">URBROJ: </t>
  </si>
  <si>
    <t>238-27-13-24-3</t>
  </si>
  <si>
    <t>PREDSJEDNICA ŠKOLSKOG ODBORA</t>
  </si>
  <si>
    <t>Tajana Petrina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</si>
</sst>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041A]#,##0.00;\-\ #,##0.00"/>
  </numFmts>
  <fonts count="61">
    <font>
      <sz val="11"/>
      <name val="Calibri"/>
      <charset val="134"/>
    </font>
    <font>
      <b/>
      <sz val="12"/>
      <color theme="1"/>
      <name val="Calibri"/>
      <charset val="238"/>
    </font>
    <font>
      <sz val="12"/>
      <color theme="1"/>
      <name val="Calibri"/>
      <charset val="238"/>
    </font>
    <font>
      <b/>
      <sz val="12"/>
      <color theme="1"/>
      <name val="Times New Roman"/>
      <charset val="238"/>
    </font>
    <font>
      <sz val="12"/>
      <color theme="1"/>
      <name val="Times New Roman"/>
      <charset val="238"/>
    </font>
    <font>
      <sz val="12"/>
      <name val="Calibri"/>
      <charset val="238"/>
    </font>
    <font>
      <sz val="12"/>
      <name val="Times New Roman"/>
      <charset val="238"/>
    </font>
    <font>
      <sz val="11"/>
      <name val="Calibri"/>
      <charset val="238"/>
    </font>
    <font>
      <sz val="12"/>
      <color theme="1"/>
      <name val="Calibri"/>
      <charset val="238"/>
      <scheme val="minor"/>
    </font>
    <font>
      <b/>
      <sz val="12"/>
      <name val="Arial"/>
      <charset val="238"/>
    </font>
    <font>
      <sz val="11"/>
      <color theme="1"/>
      <name val="Calibri"/>
      <charset val="238"/>
      <scheme val="minor"/>
    </font>
    <font>
      <b/>
      <sz val="10"/>
      <name val="Arial"/>
      <charset val="238"/>
    </font>
    <font>
      <sz val="10"/>
      <name val="Arial"/>
      <charset val="238"/>
    </font>
    <font>
      <sz val="10"/>
      <color rgb="FFFF0000"/>
      <name val="Arial"/>
      <charset val="238"/>
    </font>
    <font>
      <sz val="8"/>
      <color rgb="FF000000"/>
      <name val="Arial"/>
      <charset val="238"/>
    </font>
    <font>
      <b/>
      <sz val="8"/>
      <color rgb="FFFFFFFF"/>
      <name val="Arial"/>
      <charset val="238"/>
    </font>
    <font>
      <b/>
      <sz val="8"/>
      <color rgb="FF000000"/>
      <name val="Arial"/>
      <charset val="238"/>
    </font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238"/>
      <scheme val="minor"/>
    </font>
    <font>
      <b/>
      <sz val="11"/>
      <name val="Calibri"/>
      <charset val="238"/>
    </font>
    <font>
      <sz val="11"/>
      <color rgb="FFFF0000"/>
      <name val="Calibri"/>
      <charset val="238"/>
      <scheme val="minor"/>
    </font>
    <font>
      <b/>
      <sz val="11"/>
      <color theme="1"/>
      <name val="Times New Roman"/>
      <charset val="238"/>
    </font>
    <font>
      <b/>
      <sz val="10"/>
      <color theme="1"/>
      <name val="Times New Roman"/>
      <charset val="238"/>
    </font>
    <font>
      <sz val="10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color theme="1"/>
      <name val="Calibri"/>
      <charset val="238"/>
      <scheme val="minor"/>
    </font>
    <font>
      <sz val="10"/>
      <color theme="1"/>
      <name val="Arial"/>
      <charset val="238"/>
    </font>
    <font>
      <b/>
      <sz val="10"/>
      <color theme="1"/>
      <name val="Arial"/>
      <charset val="238"/>
    </font>
    <font>
      <sz val="10"/>
      <color theme="0"/>
      <name val="Arial"/>
      <charset val="238"/>
    </font>
    <font>
      <b/>
      <sz val="10"/>
      <color rgb="FFFF0000"/>
      <name val="Arial"/>
      <charset val="238"/>
    </font>
    <font>
      <b/>
      <sz val="10"/>
      <color theme="0"/>
      <name val="Arial"/>
      <charset val="238"/>
    </font>
    <font>
      <b/>
      <sz val="11"/>
      <color rgb="FF000000"/>
      <name val="Calibri"/>
      <charset val="134"/>
      <scheme val="minor"/>
    </font>
    <font>
      <b/>
      <sz val="12"/>
      <color indexed="8"/>
      <name val="Times New Roman"/>
      <charset val="238"/>
    </font>
    <font>
      <sz val="12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color indexed="8"/>
      <name val="Times New Roman"/>
      <charset val="238"/>
    </font>
    <font>
      <b/>
      <sz val="9"/>
      <color theme="1"/>
      <name val="Times New Roman"/>
      <charset val="238"/>
    </font>
    <font>
      <b/>
      <sz val="12"/>
      <color rgb="FFFF0000"/>
      <name val="Times New Roman"/>
      <charset val="238"/>
    </font>
    <font>
      <sz val="12"/>
      <color rgb="FFFF0000"/>
      <name val="Times New Roman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238"/>
    </font>
    <font>
      <sz val="11"/>
      <color rgb="FF000000"/>
      <name val="Calibri"/>
      <charset val="238"/>
    </font>
  </fonts>
  <fills count="49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6" tint="0.79998168889431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0.399975585192419"/>
      </left>
      <right/>
      <top style="thin">
        <color theme="6" tint="0.399975585192419"/>
      </top>
      <bottom style="thin">
        <color theme="6" tint="0.399975585192419"/>
      </bottom>
      <diagonal/>
    </border>
    <border>
      <left/>
      <right/>
      <top style="thin">
        <color theme="6" tint="0.399975585192419"/>
      </top>
      <bottom style="thin">
        <color theme="6" tint="0.399975585192419"/>
      </bottom>
      <diagonal/>
    </border>
    <border>
      <left/>
      <right style="thin">
        <color theme="6" tint="0.399975585192419"/>
      </right>
      <top style="thin">
        <color theme="6" tint="0.399975585192419"/>
      </top>
      <bottom style="thin">
        <color theme="6" tint="0.399975585192419"/>
      </bottom>
      <diagonal/>
    </border>
    <border>
      <left style="thin">
        <color theme="6" tint="0.399975585192419"/>
      </left>
      <right/>
      <top style="thin">
        <color theme="6" tint="0.399975585192419"/>
      </top>
      <bottom/>
      <diagonal/>
    </border>
    <border>
      <left/>
      <right/>
      <top style="thin">
        <color theme="6" tint="0.399975585192419"/>
      </top>
      <bottom/>
      <diagonal/>
    </border>
    <border>
      <left style="thin">
        <color theme="6" tint="0.399945066682943"/>
      </left>
      <right/>
      <top style="thin">
        <color theme="6" tint="0.399945066682943"/>
      </top>
      <bottom style="thin">
        <color theme="6" tint="0.399975585192419"/>
      </bottom>
      <diagonal/>
    </border>
    <border>
      <left/>
      <right/>
      <top style="thin">
        <color theme="6" tint="0.399945066682943"/>
      </top>
      <bottom style="thin">
        <color theme="6" tint="0.399975585192419"/>
      </bottom>
      <diagonal/>
    </border>
    <border>
      <left style="thin">
        <color theme="6" tint="0.399914548173467"/>
      </left>
      <right/>
      <top style="thin">
        <color theme="6" tint="0.399914548173467"/>
      </top>
      <bottom style="thin">
        <color theme="6" tint="0.399975585192419"/>
      </bottom>
      <diagonal/>
    </border>
    <border>
      <left style="thin">
        <color theme="6" tint="0.399884029663991"/>
      </left>
      <right/>
      <top style="thin">
        <color theme="6" tint="0.399975585192419"/>
      </top>
      <bottom style="thin">
        <color theme="6" tint="0.399975585192419"/>
      </bottom>
      <diagonal/>
    </border>
    <border>
      <left style="thin">
        <color theme="6" tint="0.399853511154515"/>
      </left>
      <right style="thin">
        <color theme="6" tint="0.399853511154515"/>
      </right>
      <top style="thin">
        <color theme="6" tint="0.399975585192419"/>
      </top>
      <bottom style="thin">
        <color theme="6" tint="0.399975585192419"/>
      </bottom>
      <diagonal/>
    </border>
    <border>
      <left style="thin">
        <color theme="6" tint="0.399975585192419"/>
      </left>
      <right/>
      <top style="thin">
        <color theme="6" tint="0.399975585192419"/>
      </top>
      <bottom style="thin">
        <color theme="2"/>
      </bottom>
      <diagonal/>
    </border>
    <border>
      <left/>
      <right/>
      <top style="thin">
        <color theme="6" tint="0.399975585192419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6" tint="0.399975585192419"/>
      </left>
      <right/>
      <top style="thin">
        <color theme="2"/>
      </top>
      <bottom style="thin">
        <color theme="6" tint="0.399975585192419"/>
      </bottom>
      <diagonal/>
    </border>
    <border>
      <left/>
      <right/>
      <top style="thin">
        <color theme="2"/>
      </top>
      <bottom style="thin">
        <color theme="6" tint="0.39997558519241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17" fillId="0" borderId="0"/>
    <xf numFmtId="176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8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9" borderId="33" applyNumberFormat="0" applyAlignment="0" applyProtection="0">
      <alignment vertical="center"/>
    </xf>
    <xf numFmtId="0" fontId="49" fillId="20" borderId="34" applyNumberFormat="0" applyAlignment="0" applyProtection="0">
      <alignment vertical="center"/>
    </xf>
    <xf numFmtId="0" fontId="50" fillId="20" borderId="33" applyNumberFormat="0" applyAlignment="0" applyProtection="0">
      <alignment vertical="center"/>
    </xf>
    <xf numFmtId="0" fontId="51" fillId="21" borderId="35" applyNumberFormat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9" fillId="0" borderId="0"/>
    <xf numFmtId="0" fontId="12" fillId="0" borderId="0"/>
    <xf numFmtId="0" fontId="17" fillId="0" borderId="0"/>
    <xf numFmtId="0" fontId="12" fillId="0" borderId="0"/>
    <xf numFmtId="0" fontId="10" fillId="0" borderId="0"/>
    <xf numFmtId="0" fontId="60" fillId="0" borderId="0" applyNumberFormat="0" applyFont="0" applyBorder="0" applyProtection="0"/>
    <xf numFmtId="0" fontId="60" fillId="0" borderId="0" applyNumberFormat="0" applyFont="0" applyBorder="0" applyProtection="0"/>
  </cellStyleXfs>
  <cellXfs count="194"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55" applyFont="1" applyAlignment="1">
      <alignment horizontal="center"/>
    </xf>
    <xf numFmtId="0" fontId="4" fillId="0" borderId="0" xfId="55" applyFont="1" applyAlignment="1">
      <alignment horizontal="center"/>
    </xf>
    <xf numFmtId="0" fontId="4" fillId="0" borderId="0" xfId="55" applyFont="1" applyAlignment="1">
      <alignment horizontal="justify" wrapText="1"/>
    </xf>
    <xf numFmtId="0" fontId="4" fillId="0" borderId="0" xfId="55" applyFont="1" applyAlignment="1">
      <alignment horizontal="left" wrapText="1"/>
    </xf>
    <xf numFmtId="0" fontId="4" fillId="0" borderId="0" xfId="55" applyFont="1" applyAlignment="1">
      <alignment wrapText="1"/>
    </xf>
    <xf numFmtId="2" fontId="4" fillId="0" borderId="0" xfId="55" applyNumberFormat="1" applyFont="1" applyAlignment="1">
      <alignment wrapText="1"/>
    </xf>
    <xf numFmtId="3" fontId="4" fillId="0" borderId="0" xfId="55" applyNumberFormat="1" applyFont="1" applyAlignment="1">
      <alignment horizontal="center" wrapText="1"/>
    </xf>
    <xf numFmtId="3" fontId="4" fillId="0" borderId="0" xfId="55" applyNumberFormat="1" applyFont="1" applyAlignment="1">
      <alignment wrapText="1"/>
    </xf>
    <xf numFmtId="0" fontId="5" fillId="0" borderId="0" xfId="55" applyFont="1" applyAlignment="1">
      <alignment horizontal="left"/>
    </xf>
    <xf numFmtId="0" fontId="6" fillId="0" borderId="0" xfId="55" applyFont="1" applyAlignment="1">
      <alignment wrapText="1"/>
    </xf>
    <xf numFmtId="0" fontId="7" fillId="0" borderId="0" xfId="0" applyFont="1" applyAlignment="1"/>
    <xf numFmtId="3" fontId="4" fillId="0" borderId="0" xfId="55" applyNumberFormat="1" applyFont="1" applyAlignment="1">
      <alignment horizontal="center"/>
    </xf>
    <xf numFmtId="0" fontId="4" fillId="0" borderId="0" xfId="55" applyFont="1"/>
    <xf numFmtId="0" fontId="4" fillId="0" borderId="0" xfId="54" applyFont="1"/>
    <xf numFmtId="0" fontId="4" fillId="0" borderId="0" xfId="54" applyFont="1" applyAlignment="1">
      <alignment horizontal="center"/>
    </xf>
    <xf numFmtId="0" fontId="4" fillId="0" borderId="0" xfId="55" applyFont="1" applyAlignment="1">
      <alignment horizontal="center" wrapText="1"/>
    </xf>
    <xf numFmtId="0" fontId="8" fillId="0" borderId="0" xfId="0" applyFo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9" fillId="0" borderId="0" xfId="50" applyFont="1" applyAlignment="1">
      <alignment horizontal="center"/>
    </xf>
    <xf numFmtId="0" fontId="10" fillId="0" borderId="0" xfId="53"/>
    <xf numFmtId="0" fontId="11" fillId="0" borderId="0" xfId="50" applyFont="1" applyAlignment="1">
      <alignment horizontal="center"/>
    </xf>
    <xf numFmtId="0" fontId="12" fillId="0" borderId="0" xfId="50" applyAlignment="1">
      <alignment wrapText="1"/>
    </xf>
    <xf numFmtId="0" fontId="10" fillId="0" borderId="0" xfId="53" applyAlignment="1">
      <alignment wrapText="1"/>
    </xf>
    <xf numFmtId="0" fontId="12" fillId="0" borderId="0" xfId="50"/>
    <xf numFmtId="0" fontId="12" fillId="0" borderId="0" xfId="50" applyAlignment="1">
      <alignment horizontal="center"/>
    </xf>
    <xf numFmtId="0" fontId="13" fillId="0" borderId="0" xfId="50" applyFont="1"/>
    <xf numFmtId="0" fontId="14" fillId="0" borderId="1" xfId="51" applyFont="1" applyBorder="1" applyAlignment="1">
      <alignment vertical="center" wrapText="1" readingOrder="1"/>
    </xf>
    <xf numFmtId="0" fontId="14" fillId="0" borderId="1" xfId="51" applyFont="1" applyBorder="1" applyAlignment="1">
      <alignment horizontal="right" vertical="center" wrapText="1" readingOrder="1"/>
    </xf>
    <xf numFmtId="0" fontId="15" fillId="2" borderId="0" xfId="51" applyFont="1" applyFill="1" applyAlignment="1">
      <alignment horizontal="left" vertical="center" wrapText="1" readingOrder="1"/>
    </xf>
    <xf numFmtId="0" fontId="15" fillId="2" borderId="0" xfId="51" applyFont="1" applyFill="1" applyAlignment="1">
      <alignment vertical="center" wrapText="1" readingOrder="1"/>
    </xf>
    <xf numFmtId="178" fontId="15" fillId="2" borderId="0" xfId="51" applyNumberFormat="1" applyFont="1" applyFill="1" applyAlignment="1">
      <alignment horizontal="right" vertical="center" wrapText="1" readingOrder="1"/>
    </xf>
    <xf numFmtId="0" fontId="16" fillId="3" borderId="0" xfId="51" applyFont="1" applyFill="1" applyAlignment="1">
      <alignment horizontal="left" vertical="center" wrapText="1" readingOrder="1"/>
    </xf>
    <xf numFmtId="0" fontId="16" fillId="3" borderId="0" xfId="51" applyFont="1" applyFill="1" applyAlignment="1">
      <alignment vertical="center" wrapText="1" readingOrder="1"/>
    </xf>
    <xf numFmtId="178" fontId="16" fillId="3" borderId="0" xfId="51" applyNumberFormat="1" applyFont="1" applyFill="1" applyAlignment="1">
      <alignment horizontal="right" vertical="center" wrapText="1" readingOrder="1"/>
    </xf>
    <xf numFmtId="0" fontId="15" fillId="4" borderId="0" xfId="51" applyFont="1" applyFill="1" applyAlignment="1">
      <alignment horizontal="left" vertical="center" wrapText="1" readingOrder="1"/>
    </xf>
    <xf numFmtId="0" fontId="15" fillId="4" borderId="0" xfId="51" applyFont="1" applyFill="1" applyAlignment="1">
      <alignment vertical="center" wrapText="1" readingOrder="1"/>
    </xf>
    <xf numFmtId="178" fontId="15" fillId="4" borderId="0" xfId="51" applyNumberFormat="1" applyFont="1" applyFill="1" applyAlignment="1">
      <alignment horizontal="right" vertical="center" wrapText="1" readingOrder="1"/>
    </xf>
    <xf numFmtId="0" fontId="15" fillId="5" borderId="0" xfId="51" applyFont="1" applyFill="1" applyAlignment="1">
      <alignment horizontal="left" vertical="center" wrapText="1" readingOrder="1"/>
    </xf>
    <xf numFmtId="0" fontId="15" fillId="5" borderId="0" xfId="51" applyFont="1" applyFill="1" applyAlignment="1">
      <alignment vertical="center" wrapText="1" readingOrder="1"/>
    </xf>
    <xf numFmtId="178" fontId="15" fillId="5" borderId="0" xfId="51" applyNumberFormat="1" applyFont="1" applyFill="1" applyAlignment="1">
      <alignment horizontal="right" vertical="center" wrapText="1" readingOrder="1"/>
    </xf>
    <xf numFmtId="0" fontId="15" fillId="6" borderId="0" xfId="51" applyFont="1" applyFill="1" applyAlignment="1">
      <alignment horizontal="left" vertical="center" wrapText="1" readingOrder="1"/>
    </xf>
    <xf numFmtId="0" fontId="15" fillId="6" borderId="0" xfId="51" applyFont="1" applyFill="1" applyAlignment="1">
      <alignment vertical="center" wrapText="1" readingOrder="1"/>
    </xf>
    <xf numFmtId="178" fontId="15" fillId="6" borderId="0" xfId="51" applyNumberFormat="1" applyFont="1" applyFill="1" applyAlignment="1">
      <alignment horizontal="right" vertical="center" wrapText="1" readingOrder="1"/>
    </xf>
    <xf numFmtId="0" fontId="16" fillId="7" borderId="0" xfId="51" applyFont="1" applyFill="1" applyAlignment="1">
      <alignment horizontal="left" vertical="center" wrapText="1" readingOrder="1"/>
    </xf>
    <xf numFmtId="0" fontId="16" fillId="7" borderId="0" xfId="51" applyFont="1" applyFill="1" applyAlignment="1">
      <alignment vertical="center" wrapText="1" readingOrder="1"/>
    </xf>
    <xf numFmtId="178" fontId="16" fillId="7" borderId="0" xfId="51" applyNumberFormat="1" applyFont="1" applyFill="1" applyAlignment="1">
      <alignment horizontal="right" vertical="center" wrapText="1" readingOrder="1"/>
    </xf>
    <xf numFmtId="0" fontId="16" fillId="8" borderId="0" xfId="51" applyFont="1" applyFill="1" applyAlignment="1">
      <alignment horizontal="left" vertical="center" wrapText="1" readingOrder="1"/>
    </xf>
    <xf numFmtId="0" fontId="16" fillId="8" borderId="0" xfId="51" applyFont="1" applyFill="1" applyAlignment="1">
      <alignment vertical="center" wrapText="1" readingOrder="1"/>
    </xf>
    <xf numFmtId="178" fontId="16" fillId="8" borderId="0" xfId="51" applyNumberFormat="1" applyFont="1" applyFill="1" applyAlignment="1">
      <alignment horizontal="right" vertical="center" wrapText="1" readingOrder="1"/>
    </xf>
    <xf numFmtId="0" fontId="16" fillId="9" borderId="0" xfId="51" applyFont="1" applyFill="1" applyAlignment="1">
      <alignment horizontal="left" vertical="center" wrapText="1" readingOrder="1"/>
    </xf>
    <xf numFmtId="0" fontId="16" fillId="9" borderId="0" xfId="51" applyFont="1" applyFill="1" applyAlignment="1">
      <alignment vertical="center" wrapText="1" readingOrder="1"/>
    </xf>
    <xf numFmtId="178" fontId="16" fillId="9" borderId="0" xfId="51" applyNumberFormat="1" applyFont="1" applyFill="1" applyAlignment="1">
      <alignment horizontal="right" vertical="center" wrapText="1" readingOrder="1"/>
    </xf>
    <xf numFmtId="0" fontId="16" fillId="0" borderId="0" xfId="51" applyFont="1" applyAlignment="1">
      <alignment horizontal="left" vertical="center" wrapText="1" readingOrder="1"/>
    </xf>
    <xf numFmtId="0" fontId="16" fillId="0" borderId="0" xfId="51" applyFont="1" applyAlignment="1">
      <alignment vertical="center" wrapText="1" readingOrder="1"/>
    </xf>
    <xf numFmtId="178" fontId="16" fillId="0" borderId="0" xfId="51" applyNumberFormat="1" applyFont="1" applyAlignment="1">
      <alignment horizontal="right" vertical="center" wrapText="1" readingOrder="1"/>
    </xf>
    <xf numFmtId="0" fontId="14" fillId="0" borderId="0" xfId="51" applyFont="1" applyAlignment="1">
      <alignment horizontal="left" vertical="center" wrapText="1" readingOrder="1"/>
    </xf>
    <xf numFmtId="0" fontId="14" fillId="0" borderId="0" xfId="51" applyFont="1" applyAlignment="1">
      <alignment vertical="center" wrapText="1" readingOrder="1"/>
    </xf>
    <xf numFmtId="178" fontId="14" fillId="0" borderId="0" xfId="51" applyNumberFormat="1" applyFont="1" applyAlignment="1">
      <alignment horizontal="right" vertical="center" wrapText="1" readingOrder="1"/>
    </xf>
    <xf numFmtId="0" fontId="17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Alignment="1">
      <alignment wrapText="1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left" vertical="center" wrapText="1"/>
    </xf>
    <xf numFmtId="0" fontId="21" fillId="11" borderId="9" xfId="0" applyFont="1" applyFill="1" applyBorder="1" applyAlignment="1">
      <alignment horizontal="left" vertical="center" wrapText="1"/>
    </xf>
    <xf numFmtId="0" fontId="21" fillId="11" borderId="10" xfId="0" applyFont="1" applyFill="1" applyBorder="1" applyAlignment="1">
      <alignment horizontal="left" vertical="center" wrapText="1"/>
    </xf>
    <xf numFmtId="3" fontId="21" fillId="11" borderId="11" xfId="0" applyNumberFormat="1" applyFont="1" applyFill="1" applyBorder="1" applyAlignment="1">
      <alignment horizontal="right"/>
    </xf>
    <xf numFmtId="0" fontId="24" fillId="12" borderId="11" xfId="0" applyFont="1" applyFill="1" applyBorder="1" applyAlignment="1">
      <alignment horizontal="left"/>
    </xf>
    <xf numFmtId="0" fontId="24" fillId="12" borderId="5" xfId="0" applyFont="1" applyFill="1" applyBorder="1" applyAlignment="1">
      <alignment horizontal="left"/>
    </xf>
    <xf numFmtId="0" fontId="24" fillId="12" borderId="5" xfId="0" applyFont="1" applyFill="1" applyBorder="1" applyAlignment="1">
      <alignment horizontal="left" vertical="center"/>
    </xf>
    <xf numFmtId="0" fontId="3" fillId="12" borderId="9" xfId="0" applyFont="1" applyFill="1" applyBorder="1" applyAlignment="1">
      <alignment horizontal="left" vertical="center"/>
    </xf>
    <xf numFmtId="3" fontId="24" fillId="12" borderId="11" xfId="0" applyNumberFormat="1" applyFont="1" applyFill="1" applyBorder="1" applyAlignment="1">
      <alignment horizontal="right"/>
    </xf>
    <xf numFmtId="16" fontId="24" fillId="12" borderId="5" xfId="0" applyNumberFormat="1" applyFont="1" applyFill="1" applyBorder="1" applyAlignment="1">
      <alignment horizontal="left"/>
    </xf>
    <xf numFmtId="0" fontId="24" fillId="12" borderId="9" xfId="0" applyFont="1" applyFill="1" applyBorder="1" applyAlignment="1">
      <alignment horizontal="left" vertical="center"/>
    </xf>
    <xf numFmtId="16" fontId="24" fillId="12" borderId="11" xfId="0" applyNumberFormat="1" applyFont="1" applyFill="1" applyBorder="1" applyAlignment="1">
      <alignment horizontal="left"/>
    </xf>
    <xf numFmtId="0" fontId="21" fillId="13" borderId="5" xfId="0" applyFont="1" applyFill="1" applyBorder="1" applyAlignment="1">
      <alignment horizontal="left" vertical="center" wrapText="1"/>
    </xf>
    <xf numFmtId="0" fontId="21" fillId="13" borderId="9" xfId="0" applyFont="1" applyFill="1" applyBorder="1" applyAlignment="1">
      <alignment horizontal="left" vertical="center" wrapText="1"/>
    </xf>
    <xf numFmtId="3" fontId="21" fillId="13" borderId="11" xfId="0" applyNumberFormat="1" applyFont="1" applyFill="1" applyBorder="1" applyAlignment="1">
      <alignment horizontal="right"/>
    </xf>
    <xf numFmtId="4" fontId="17" fillId="0" borderId="0" xfId="0" applyNumberFormat="1" applyAlignment="1">
      <alignment wrapText="1"/>
    </xf>
    <xf numFmtId="0" fontId="22" fillId="10" borderId="11" xfId="0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center" vertical="center"/>
    </xf>
    <xf numFmtId="3" fontId="24" fillId="12" borderId="0" xfId="0" applyNumberFormat="1" applyFont="1" applyFill="1" applyAlignment="1">
      <alignment horizontal="right"/>
    </xf>
    <xf numFmtId="0" fontId="12" fillId="0" borderId="0" xfId="52"/>
    <xf numFmtId="0" fontId="11" fillId="0" borderId="0" xfId="52" applyFont="1" applyAlignment="1">
      <alignment horizontal="center"/>
    </xf>
    <xf numFmtId="0" fontId="12" fillId="0" borderId="0" xfId="52" applyAlignment="1">
      <alignment horizontal="center"/>
    </xf>
    <xf numFmtId="0" fontId="12" fillId="0" borderId="0" xfId="52" applyAlignment="1">
      <alignment horizontal="left"/>
    </xf>
    <xf numFmtId="0" fontId="9" fillId="0" borderId="0" xfId="52" applyFont="1"/>
    <xf numFmtId="0" fontId="11" fillId="14" borderId="12" xfId="52" applyFont="1" applyFill="1" applyBorder="1" applyAlignment="1">
      <alignment horizontal="center" wrapText="1" shrinkToFit="1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2" fillId="0" borderId="15" xfId="52" applyBorder="1" applyAlignment="1">
      <alignment wrapText="1"/>
    </xf>
    <xf numFmtId="0" fontId="17" fillId="0" borderId="16" xfId="0" applyBorder="1" applyAlignment="1">
      <alignment wrapText="1"/>
    </xf>
    <xf numFmtId="0" fontId="11" fillId="0" borderId="16" xfId="52" applyFont="1" applyBorder="1" applyAlignment="1">
      <alignment horizontal="center"/>
    </xf>
    <xf numFmtId="0" fontId="11" fillId="0" borderId="13" xfId="52" applyFont="1" applyBorder="1" applyAlignment="1">
      <alignment horizontal="center" wrapText="1"/>
    </xf>
    <xf numFmtId="0" fontId="11" fillId="0" borderId="13" xfId="52" applyFont="1" applyBorder="1" applyAlignment="1">
      <alignment horizontal="center"/>
    </xf>
    <xf numFmtId="0" fontId="11" fillId="0" borderId="14" xfId="52" applyFont="1" applyBorder="1" applyAlignment="1">
      <alignment horizontal="center"/>
    </xf>
    <xf numFmtId="0" fontId="26" fillId="14" borderId="17" xfId="52" applyFont="1" applyFill="1" applyBorder="1"/>
    <xf numFmtId="0" fontId="17" fillId="0" borderId="18" xfId="0" applyBorder="1"/>
    <xf numFmtId="0" fontId="27" fillId="14" borderId="19" xfId="52" applyFont="1" applyFill="1" applyBorder="1" applyAlignment="1">
      <alignment horizontal="center"/>
    </xf>
    <xf numFmtId="0" fontId="27" fillId="14" borderId="20" xfId="52" applyFont="1" applyFill="1" applyBorder="1" applyAlignment="1">
      <alignment horizontal="center"/>
    </xf>
    <xf numFmtId="0" fontId="27" fillId="14" borderId="21" xfId="52" applyFont="1" applyFill="1" applyBorder="1" applyAlignment="1">
      <alignment horizontal="center"/>
    </xf>
    <xf numFmtId="0" fontId="27" fillId="14" borderId="14" xfId="52" applyFont="1" applyFill="1" applyBorder="1" applyAlignment="1">
      <alignment horizontal="center"/>
    </xf>
    <xf numFmtId="0" fontId="27" fillId="14" borderId="12" xfId="52" applyFont="1" applyFill="1" applyBorder="1"/>
    <xf numFmtId="0" fontId="11" fillId="14" borderId="13" xfId="52" applyFont="1" applyFill="1" applyBorder="1"/>
    <xf numFmtId="4" fontId="27" fillId="14" borderId="13" xfId="52" applyNumberFormat="1" applyFont="1" applyFill="1" applyBorder="1"/>
    <xf numFmtId="4" fontId="27" fillId="14" borderId="14" xfId="52" applyNumberFormat="1" applyFont="1" applyFill="1" applyBorder="1"/>
    <xf numFmtId="0" fontId="27" fillId="0" borderId="12" xfId="52" applyFont="1" applyBorder="1"/>
    <xf numFmtId="0" fontId="17" fillId="0" borderId="13" xfId="0" applyBorder="1"/>
    <xf numFmtId="4" fontId="27" fillId="0" borderId="13" xfId="52" applyNumberFormat="1" applyFont="1" applyBorder="1"/>
    <xf numFmtId="4" fontId="27" fillId="0" borderId="14" xfId="52" applyNumberFormat="1" applyFont="1" applyBorder="1"/>
    <xf numFmtId="0" fontId="27" fillId="15" borderId="22" xfId="52" applyFont="1" applyFill="1" applyBorder="1"/>
    <xf numFmtId="0" fontId="17" fillId="16" borderId="23" xfId="0" applyFill="1" applyBorder="1"/>
    <xf numFmtId="4" fontId="27" fillId="15" borderId="13" xfId="52" applyNumberFormat="1" applyFont="1" applyFill="1" applyBorder="1"/>
    <xf numFmtId="4" fontId="27" fillId="15" borderId="14" xfId="52" applyNumberFormat="1" applyFont="1" applyFill="1" applyBorder="1"/>
    <xf numFmtId="0" fontId="27" fillId="15" borderId="24" xfId="52" applyFont="1" applyFill="1" applyBorder="1"/>
    <xf numFmtId="0" fontId="27" fillId="15" borderId="25" xfId="52" applyFont="1" applyFill="1" applyBorder="1"/>
    <xf numFmtId="0" fontId="27" fillId="15" borderId="26" xfId="52" applyFont="1" applyFill="1" applyBorder="1" applyAlignment="1">
      <alignment horizontal="left" wrapText="1"/>
    </xf>
    <xf numFmtId="0" fontId="27" fillId="15" borderId="27" xfId="52" applyFont="1" applyFill="1" applyBorder="1" applyAlignment="1">
      <alignment horizontal="left" wrapText="1"/>
    </xf>
    <xf numFmtId="0" fontId="28" fillId="0" borderId="0" xfId="52" applyFont="1"/>
    <xf numFmtId="0" fontId="11" fillId="0" borderId="0" xfId="52" applyFont="1"/>
    <xf numFmtId="0" fontId="13" fillId="0" borderId="0" xfId="52" applyFont="1"/>
    <xf numFmtId="0" fontId="12" fillId="0" borderId="0" xfId="52" applyAlignment="1">
      <alignment wrapText="1"/>
    </xf>
    <xf numFmtId="0" fontId="27" fillId="0" borderId="0" xfId="52" applyFont="1" applyAlignment="1">
      <alignment horizontal="center"/>
    </xf>
    <xf numFmtId="0" fontId="26" fillId="0" borderId="0" xfId="52" applyFont="1"/>
    <xf numFmtId="0" fontId="2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4" fontId="12" fillId="0" borderId="0" xfId="52" applyNumberFormat="1"/>
    <xf numFmtId="0" fontId="2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30" fillId="17" borderId="0" xfId="0" applyFont="1" applyFill="1" applyAlignment="1">
      <alignment wrapText="1"/>
    </xf>
    <xf numFmtId="4" fontId="30" fillId="17" borderId="0" xfId="0" applyNumberFormat="1" applyFont="1" applyFill="1" applyAlignment="1">
      <alignment wrapText="1"/>
    </xf>
    <xf numFmtId="4" fontId="28" fillId="0" borderId="0" xfId="52" applyNumberFormat="1" applyFont="1"/>
    <xf numFmtId="0" fontId="25" fillId="0" borderId="0" xfId="0" applyFont="1" applyAlignment="1">
      <alignment wrapText="1"/>
    </xf>
    <xf numFmtId="4" fontId="25" fillId="0" borderId="0" xfId="0" applyNumberFormat="1" applyFont="1" applyAlignment="1">
      <alignment wrapText="1"/>
    </xf>
    <xf numFmtId="4" fontId="31" fillId="0" borderId="0" xfId="0" applyNumberFormat="1" applyFont="1" applyAlignment="1">
      <alignment wrapText="1"/>
    </xf>
    <xf numFmtId="4" fontId="11" fillId="0" borderId="0" xfId="52" applyNumberFormat="1" applyFont="1"/>
    <xf numFmtId="0" fontId="25" fillId="0" borderId="0" xfId="0" applyFont="1"/>
    <xf numFmtId="4" fontId="10" fillId="0" borderId="0" xfId="0" applyNumberFormat="1" applyFont="1" applyAlignment="1">
      <alignment wrapText="1"/>
    </xf>
    <xf numFmtId="4" fontId="13" fillId="0" borderId="0" xfId="52" applyNumberFormat="1" applyFont="1"/>
    <xf numFmtId="0" fontId="4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17" fillId="0" borderId="0" xfId="0" applyAlignment="1">
      <alignment horizontal="left"/>
    </xf>
    <xf numFmtId="0" fontId="35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3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right" vertical="center"/>
    </xf>
    <xf numFmtId="0" fontId="24" fillId="13" borderId="9" xfId="0" applyFont="1" applyFill="1" applyBorder="1" applyAlignment="1">
      <alignment vertical="center" wrapText="1"/>
    </xf>
    <xf numFmtId="0" fontId="24" fillId="13" borderId="10" xfId="0" applyFont="1" applyFill="1" applyBorder="1" applyAlignment="1">
      <alignment vertical="center"/>
    </xf>
    <xf numFmtId="0" fontId="24" fillId="0" borderId="11" xfId="0" applyFont="1" applyBorder="1" applyAlignment="1">
      <alignment horizontal="left"/>
    </xf>
    <xf numFmtId="0" fontId="24" fillId="0" borderId="28" xfId="49" applyFont="1" applyBorder="1"/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3" fontId="24" fillId="0" borderId="11" xfId="0" applyNumberFormat="1" applyFont="1" applyBorder="1" applyAlignment="1">
      <alignment horizontal="right"/>
    </xf>
    <xf numFmtId="0" fontId="24" fillId="0" borderId="9" xfId="0" applyFont="1" applyBorder="1" applyAlignment="1">
      <alignment vertical="center"/>
    </xf>
    <xf numFmtId="0" fontId="21" fillId="13" borderId="5" xfId="0" applyFont="1" applyFill="1" applyBorder="1" applyAlignment="1">
      <alignment horizontal="left" vertical="center"/>
    </xf>
    <xf numFmtId="0" fontId="24" fillId="13" borderId="9" xfId="0" applyFont="1" applyFill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13" borderId="10" xfId="0" applyFont="1" applyFill="1" applyBorder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/>
    </xf>
    <xf numFmtId="0" fontId="24" fillId="0" borderId="29" xfId="49" applyFont="1" applyBorder="1"/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/>
    <xf numFmtId="0" fontId="24" fillId="0" borderId="9" xfId="0" applyFont="1" applyBorder="1"/>
    <xf numFmtId="0" fontId="21" fillId="12" borderId="9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3" fontId="21" fillId="0" borderId="11" xfId="0" applyNumberFormat="1" applyFont="1" applyBorder="1" applyAlignment="1">
      <alignment horizontal="right"/>
    </xf>
    <xf numFmtId="0" fontId="21" fillId="0" borderId="2" xfId="0" applyFont="1" applyBorder="1" applyAlignment="1" quotePrefix="1">
      <alignment horizontal="center" vertical="center" wrapText="1"/>
    </xf>
    <xf numFmtId="0" fontId="21" fillId="13" borderId="5" xfId="0" applyFont="1" applyFill="1" applyBorder="1" applyAlignment="1" quotePrefix="1">
      <alignment horizontal="left" vertical="center" wrapText="1"/>
    </xf>
    <xf numFmtId="0" fontId="21" fillId="0" borderId="5" xfId="0" applyFont="1" applyBorder="1" applyAlignment="1" quotePrefix="1">
      <alignment horizontal="left" vertical="center" wrapText="1"/>
    </xf>
  </cellXfs>
  <cellStyles count="56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3" xfId="50"/>
    <cellStyle name="Normal 4" xfId="51"/>
    <cellStyle name="Normalno 2" xfId="52"/>
    <cellStyle name="Normalno 3" xfId="53"/>
    <cellStyle name="Normalno 6" xfId="54"/>
    <cellStyle name="Obično 4 2" xfId="5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000080"/>
      <rgbColor rgb="000000CE"/>
      <rgbColor rgb="003535FF"/>
      <rgbColor rgb="00FEDE01"/>
      <rgbColor rgb="00FFEE75"/>
      <rgbColor rgb="009CA9FE"/>
      <rgbColor rgb="00C1C1FF"/>
      <rgbColor rgb="00E1E1FF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view="pageBreakPreview" zoomScale="60" zoomScaleNormal="100" workbookViewId="0">
      <selection activeCell="P17" sqref="P17"/>
    </sheetView>
  </sheetViews>
  <sheetFormatPr defaultColWidth="9" defaultRowHeight="15" outlineLevelCol="7"/>
  <cols>
    <col min="5" max="5" width="29.5428571428571" customWidth="1"/>
    <col min="6" max="6" width="17.2666666666667" customWidth="1"/>
    <col min="7" max="7" width="19.5428571428571" customWidth="1"/>
    <col min="8" max="8" width="27.7238095238095" customWidth="1"/>
  </cols>
  <sheetData>
    <row r="1" spans="1:8">
      <c r="A1" s="157" t="s">
        <v>0</v>
      </c>
      <c r="B1" s="65"/>
      <c r="C1" s="65"/>
      <c r="D1" s="65"/>
      <c r="E1" s="65"/>
      <c r="F1" s="65"/>
      <c r="G1" s="65"/>
      <c r="H1" s="65"/>
    </row>
    <row r="2" spans="1:8">
      <c r="A2" s="65"/>
      <c r="B2" s="65"/>
      <c r="C2" s="65"/>
      <c r="D2" s="65"/>
      <c r="E2" s="65"/>
      <c r="F2" s="65"/>
      <c r="G2" s="65"/>
      <c r="H2" s="65"/>
    </row>
    <row r="3" spans="1:8">
      <c r="A3" s="65"/>
      <c r="B3" s="65"/>
      <c r="C3" s="65"/>
      <c r="D3" s="65"/>
      <c r="E3" s="65"/>
      <c r="F3" s="65"/>
      <c r="G3" s="65"/>
      <c r="H3" s="65"/>
    </row>
    <row r="4" ht="15.75" spans="1:8">
      <c r="A4" s="71"/>
      <c r="B4" s="71"/>
      <c r="C4" s="71"/>
      <c r="D4" s="71"/>
      <c r="E4" s="71"/>
      <c r="F4" s="71"/>
      <c r="G4" s="71"/>
      <c r="H4" s="71"/>
    </row>
    <row r="5" ht="15.75" spans="1:8">
      <c r="A5" s="71"/>
      <c r="B5" s="71"/>
      <c r="C5" s="71"/>
      <c r="D5" s="71"/>
      <c r="E5" s="71"/>
      <c r="F5" s="71"/>
      <c r="G5" s="71"/>
      <c r="H5" s="71"/>
    </row>
    <row r="6" ht="15.75" spans="1:8">
      <c r="A6" s="69" t="s">
        <v>1</v>
      </c>
      <c r="B6" s="69"/>
      <c r="C6" s="69"/>
      <c r="D6" s="69"/>
      <c r="E6" s="69"/>
      <c r="F6" s="69"/>
      <c r="G6" s="69"/>
      <c r="H6" s="69"/>
    </row>
    <row r="7" ht="15.75" spans="1:8">
      <c r="A7" s="158"/>
      <c r="B7" s="158"/>
      <c r="C7" s="158"/>
      <c r="D7" s="158"/>
      <c r="E7" s="158"/>
      <c r="F7" s="158"/>
      <c r="G7" s="158"/>
      <c r="H7" s="158"/>
    </row>
    <row r="8" ht="15.75" spans="1:8">
      <c r="A8" s="159" t="s">
        <v>2</v>
      </c>
      <c r="B8" s="159"/>
      <c r="C8" s="159"/>
      <c r="D8" s="159"/>
      <c r="E8" s="159"/>
      <c r="F8" s="159"/>
      <c r="G8" s="159"/>
      <c r="H8" s="160"/>
    </row>
    <row r="9" ht="15.75" spans="1:8">
      <c r="A9" s="158"/>
      <c r="B9" s="158"/>
      <c r="C9" s="158"/>
      <c r="D9" s="158"/>
      <c r="E9" s="158"/>
      <c r="F9" s="158"/>
      <c r="G9" s="158"/>
      <c r="H9" s="160"/>
    </row>
    <row r="10" ht="15.75" spans="1:8">
      <c r="A10" s="161" t="s">
        <v>3</v>
      </c>
      <c r="B10" s="64"/>
      <c r="C10" s="64"/>
      <c r="D10" s="64"/>
      <c r="E10" s="64"/>
      <c r="F10" s="64"/>
      <c r="G10" s="64"/>
      <c r="H10" s="64"/>
    </row>
    <row r="11" spans="1:8">
      <c r="A11" s="162" t="s">
        <v>4</v>
      </c>
      <c r="B11" s="163"/>
      <c r="C11" s="163"/>
      <c r="D11" s="163"/>
      <c r="E11" s="163"/>
      <c r="F11" s="163"/>
      <c r="G11" s="163"/>
      <c r="H11" s="163"/>
    </row>
    <row r="12" spans="1:8">
      <c r="A12" s="162"/>
      <c r="B12" s="163"/>
      <c r="C12" s="163"/>
      <c r="D12" s="163"/>
      <c r="E12" s="163"/>
      <c r="F12" s="163"/>
      <c r="G12" s="163"/>
      <c r="H12" s="163"/>
    </row>
    <row r="13" spans="1:8">
      <c r="A13" s="164" t="s">
        <v>5</v>
      </c>
      <c r="B13" s="165"/>
      <c r="C13" s="165"/>
      <c r="D13" s="165"/>
      <c r="E13" s="165"/>
      <c r="F13" s="165"/>
      <c r="G13" s="165"/>
      <c r="H13" s="165"/>
    </row>
    <row r="14" ht="15.75" spans="1:8">
      <c r="A14" s="166"/>
      <c r="B14" s="167"/>
      <c r="C14" s="167"/>
      <c r="D14" s="167"/>
      <c r="E14" s="168"/>
      <c r="F14" s="169"/>
      <c r="G14" s="169"/>
      <c r="H14" s="170" t="s">
        <v>6</v>
      </c>
    </row>
    <row r="15" ht="25.5" spans="1:8">
      <c r="A15" s="194" t="s">
        <v>7</v>
      </c>
      <c r="B15" s="73"/>
      <c r="C15" s="73"/>
      <c r="D15" s="73"/>
      <c r="E15" s="74"/>
      <c r="F15" s="75" t="s">
        <v>8</v>
      </c>
      <c r="G15" s="75" t="s">
        <v>9</v>
      </c>
      <c r="H15" s="96" t="s">
        <v>10</v>
      </c>
    </row>
    <row r="16" spans="1:8">
      <c r="A16" s="76"/>
      <c r="B16" s="77"/>
      <c r="C16" s="77"/>
      <c r="D16" s="77"/>
      <c r="E16" s="78"/>
      <c r="F16" s="79" t="s">
        <v>6</v>
      </c>
      <c r="G16" s="79" t="s">
        <v>6</v>
      </c>
      <c r="H16" s="97" t="s">
        <v>6</v>
      </c>
    </row>
    <row r="17" spans="1:8">
      <c r="A17" s="92" t="s">
        <v>11</v>
      </c>
      <c r="B17" s="171"/>
      <c r="C17" s="171"/>
      <c r="D17" s="171"/>
      <c r="E17" s="172"/>
      <c r="F17" s="94">
        <f t="shared" ref="F17:H17" si="0">F18+F19</f>
        <v>2129971</v>
      </c>
      <c r="G17" s="94">
        <f t="shared" si="0"/>
        <v>200773</v>
      </c>
      <c r="H17" s="94">
        <f t="shared" si="0"/>
        <v>2158158</v>
      </c>
    </row>
    <row r="18" spans="1:8">
      <c r="A18" s="173">
        <v>6</v>
      </c>
      <c r="B18" s="174" t="s">
        <v>12</v>
      </c>
      <c r="C18" s="175"/>
      <c r="D18" s="175"/>
      <c r="E18" s="176"/>
      <c r="F18" s="177">
        <f>'RAČUN PRIHODA I RASHODA'!C11</f>
        <v>2129971</v>
      </c>
      <c r="G18" s="177">
        <v>200773</v>
      </c>
      <c r="H18" s="177">
        <f>'RAČUN PRIHODA I RASHODA'!E11</f>
        <v>2158158</v>
      </c>
    </row>
    <row r="19" spans="1:8">
      <c r="A19" s="173">
        <v>7</v>
      </c>
      <c r="B19" s="174" t="s">
        <v>13</v>
      </c>
      <c r="C19" s="178"/>
      <c r="D19" s="178"/>
      <c r="E19" s="176"/>
      <c r="F19" s="177">
        <v>0</v>
      </c>
      <c r="G19" s="177">
        <v>0</v>
      </c>
      <c r="H19" s="177">
        <v>0</v>
      </c>
    </row>
    <row r="20" spans="1:8">
      <c r="A20" s="179" t="s">
        <v>14</v>
      </c>
      <c r="B20" s="180"/>
      <c r="C20" s="180"/>
      <c r="D20" s="180"/>
      <c r="E20" s="172"/>
      <c r="F20" s="94">
        <f t="shared" ref="F20:H20" si="1">F21+F22</f>
        <v>2127716</v>
      </c>
      <c r="G20" s="94">
        <f t="shared" si="1"/>
        <v>186698</v>
      </c>
      <c r="H20" s="94">
        <f t="shared" si="1"/>
        <v>2155903</v>
      </c>
    </row>
    <row r="21" spans="1:8">
      <c r="A21" s="173">
        <v>3</v>
      </c>
      <c r="B21" s="174" t="s">
        <v>15</v>
      </c>
      <c r="C21" s="175"/>
      <c r="D21" s="175"/>
      <c r="E21" s="181"/>
      <c r="F21" s="177">
        <f>'RAČUN PRIHODA I RASHODA'!C32</f>
        <v>2083347</v>
      </c>
      <c r="G21" s="177">
        <v>165096</v>
      </c>
      <c r="H21" s="177">
        <f>'RAČUN PRIHODA I RASHODA'!E32</f>
        <v>2107254</v>
      </c>
    </row>
    <row r="22" spans="1:8">
      <c r="A22" s="173">
        <v>4</v>
      </c>
      <c r="B22" s="174" t="s">
        <v>16</v>
      </c>
      <c r="C22" s="178"/>
      <c r="D22" s="178"/>
      <c r="E22" s="176"/>
      <c r="F22" s="177">
        <f>'RAČUN PRIHODA I RASHODA'!C55</f>
        <v>44369</v>
      </c>
      <c r="G22" s="177">
        <v>21602</v>
      </c>
      <c r="H22" s="177">
        <f>'RAČUN PRIHODA I RASHODA'!E55</f>
        <v>48649</v>
      </c>
    </row>
    <row r="23" spans="1:8">
      <c r="A23" s="195" t="s">
        <v>17</v>
      </c>
      <c r="B23" s="171"/>
      <c r="C23" s="171"/>
      <c r="D23" s="171"/>
      <c r="E23" s="182"/>
      <c r="F23" s="94">
        <f t="shared" ref="F23:H23" si="2">F17-F20</f>
        <v>2255</v>
      </c>
      <c r="G23" s="94">
        <f t="shared" si="2"/>
        <v>14075</v>
      </c>
      <c r="H23" s="94">
        <f t="shared" si="2"/>
        <v>2255</v>
      </c>
    </row>
    <row r="24" ht="15.75" spans="1:8">
      <c r="A24" s="183"/>
      <c r="B24" s="184"/>
      <c r="C24" s="184"/>
      <c r="D24" s="184"/>
      <c r="E24" s="184"/>
      <c r="F24" s="185"/>
      <c r="G24" s="185"/>
      <c r="H24" s="185"/>
    </row>
    <row r="25" ht="15.75" spans="1:8">
      <c r="A25" s="69"/>
      <c r="B25" s="70"/>
      <c r="C25" s="70"/>
      <c r="D25" s="70"/>
      <c r="E25" s="70"/>
      <c r="F25" s="70"/>
      <c r="G25" s="71"/>
      <c r="H25" s="71"/>
    </row>
    <row r="26" spans="1:8">
      <c r="A26" s="67" t="s">
        <v>18</v>
      </c>
      <c r="B26" s="67"/>
      <c r="C26" s="67"/>
      <c r="D26" s="67"/>
      <c r="E26" s="67"/>
      <c r="F26" s="67"/>
      <c r="G26" s="67"/>
      <c r="H26" s="67"/>
    </row>
    <row r="27" ht="15.75" spans="1:8">
      <c r="A27" s="69"/>
      <c r="B27" s="70"/>
      <c r="C27" s="70"/>
      <c r="D27" s="70"/>
      <c r="E27" s="70"/>
      <c r="F27" s="70"/>
      <c r="G27" s="71"/>
      <c r="H27" s="170" t="s">
        <v>6</v>
      </c>
    </row>
    <row r="28" ht="25.5" spans="1:8">
      <c r="A28" s="194" t="s">
        <v>7</v>
      </c>
      <c r="B28" s="73"/>
      <c r="C28" s="73"/>
      <c r="D28" s="73"/>
      <c r="E28" s="74"/>
      <c r="F28" s="75" t="s">
        <v>8</v>
      </c>
      <c r="G28" s="75" t="s">
        <v>19</v>
      </c>
      <c r="H28" s="96" t="s">
        <v>10</v>
      </c>
    </row>
    <row r="29" spans="1:8">
      <c r="A29" s="76"/>
      <c r="B29" s="77"/>
      <c r="C29" s="77"/>
      <c r="D29" s="77"/>
      <c r="E29" s="78"/>
      <c r="F29" s="79" t="s">
        <v>6</v>
      </c>
      <c r="G29" s="79" t="s">
        <v>6</v>
      </c>
      <c r="H29" s="97" t="s">
        <v>6</v>
      </c>
    </row>
    <row r="30" spans="1:8">
      <c r="A30" s="173">
        <v>8</v>
      </c>
      <c r="B30" s="186" t="s">
        <v>20</v>
      </c>
      <c r="C30" s="178"/>
      <c r="D30" s="178"/>
      <c r="E30" s="176"/>
      <c r="F30" s="177">
        <v>0</v>
      </c>
      <c r="G30" s="177">
        <v>0</v>
      </c>
      <c r="H30" s="177">
        <v>0</v>
      </c>
    </row>
    <row r="31" spans="1:8">
      <c r="A31" s="173">
        <v>5</v>
      </c>
      <c r="B31" s="174" t="s">
        <v>21</v>
      </c>
      <c r="C31" s="178"/>
      <c r="D31" s="178"/>
      <c r="E31" s="176"/>
      <c r="F31" s="177">
        <v>0</v>
      </c>
      <c r="G31" s="177">
        <v>0</v>
      </c>
      <c r="H31" s="177">
        <v>0</v>
      </c>
    </row>
    <row r="32" spans="1:8">
      <c r="A32" s="195" t="s">
        <v>22</v>
      </c>
      <c r="B32" s="171"/>
      <c r="C32" s="171"/>
      <c r="D32" s="171"/>
      <c r="E32" s="182"/>
      <c r="F32" s="94">
        <f t="shared" ref="F32:H32" si="3">F30-F31</f>
        <v>0</v>
      </c>
      <c r="G32" s="94">
        <f t="shared" si="3"/>
        <v>0</v>
      </c>
      <c r="H32" s="94">
        <f t="shared" si="3"/>
        <v>0</v>
      </c>
    </row>
    <row r="33" ht="15.75" spans="1:8">
      <c r="A33" s="187"/>
      <c r="B33" s="188"/>
      <c r="C33" s="188"/>
      <c r="D33" s="188"/>
      <c r="E33" s="188"/>
      <c r="F33" s="188"/>
      <c r="G33" s="189"/>
      <c r="H33" s="189"/>
    </row>
    <row r="34" ht="15.75" spans="1:8">
      <c r="A34" s="187"/>
      <c r="B34" s="188"/>
      <c r="C34" s="188"/>
      <c r="D34" s="188"/>
      <c r="E34" s="188"/>
      <c r="F34" s="188"/>
      <c r="G34" s="189"/>
      <c r="H34" s="189"/>
    </row>
    <row r="35" spans="1:8">
      <c r="A35" s="67" t="s">
        <v>23</v>
      </c>
      <c r="B35" s="68"/>
      <c r="C35" s="68"/>
      <c r="D35" s="68"/>
      <c r="E35" s="68"/>
      <c r="F35" s="68"/>
      <c r="G35" s="68"/>
      <c r="H35" s="68"/>
    </row>
    <row r="36" ht="15.75" spans="1:8">
      <c r="A36" s="69"/>
      <c r="B36" s="70"/>
      <c r="C36" s="70"/>
      <c r="D36" s="70"/>
      <c r="E36" s="70"/>
      <c r="F36" s="70"/>
      <c r="G36" s="71"/>
      <c r="H36" s="71"/>
    </row>
    <row r="37" ht="25.5" spans="1:8">
      <c r="A37" s="194" t="s">
        <v>7</v>
      </c>
      <c r="B37" s="73"/>
      <c r="C37" s="73"/>
      <c r="D37" s="73"/>
      <c r="E37" s="74"/>
      <c r="F37" s="75" t="s">
        <v>8</v>
      </c>
      <c r="G37" s="75" t="s">
        <v>24</v>
      </c>
      <c r="H37" s="96" t="s">
        <v>10</v>
      </c>
    </row>
    <row r="38" spans="1:8">
      <c r="A38" s="76"/>
      <c r="B38" s="77"/>
      <c r="C38" s="77"/>
      <c r="D38" s="77"/>
      <c r="E38" s="78"/>
      <c r="F38" s="79" t="s">
        <v>6</v>
      </c>
      <c r="G38" s="79" t="s">
        <v>6</v>
      </c>
      <c r="H38" s="97" t="s">
        <v>6</v>
      </c>
    </row>
    <row r="39" spans="1:8">
      <c r="A39" s="80" t="s">
        <v>25</v>
      </c>
      <c r="B39" s="81"/>
      <c r="C39" s="81"/>
      <c r="D39" s="81"/>
      <c r="E39" s="82"/>
      <c r="F39" s="83"/>
      <c r="G39" s="83"/>
      <c r="H39" s="83"/>
    </row>
    <row r="40" ht="15.75" spans="1:8">
      <c r="A40" s="84">
        <v>9</v>
      </c>
      <c r="B40" s="86" t="s">
        <v>26</v>
      </c>
      <c r="C40" s="87"/>
      <c r="D40" s="87"/>
      <c r="E40" s="87"/>
      <c r="F40" s="88">
        <v>100</v>
      </c>
      <c r="G40" s="88">
        <v>2491</v>
      </c>
      <c r="H40" s="88">
        <v>14024</v>
      </c>
    </row>
    <row r="41" ht="15.75" spans="1:8">
      <c r="A41" s="84">
        <v>9</v>
      </c>
      <c r="B41" s="86" t="s">
        <v>27</v>
      </c>
      <c r="C41" s="87"/>
      <c r="D41" s="87"/>
      <c r="E41" s="87"/>
      <c r="F41" s="88">
        <v>0</v>
      </c>
      <c r="G41" s="88">
        <v>16566</v>
      </c>
      <c r="H41" s="88">
        <v>2255</v>
      </c>
    </row>
    <row r="42" spans="1:8">
      <c r="A42" s="92" t="s">
        <v>28</v>
      </c>
      <c r="B42" s="93"/>
      <c r="C42" s="93"/>
      <c r="D42" s="93"/>
      <c r="E42" s="93"/>
      <c r="F42" s="94">
        <f>F40-F41</f>
        <v>100</v>
      </c>
      <c r="G42" s="94">
        <f t="shared" ref="G42:H42" si="4">G40-G41</f>
        <v>-14075</v>
      </c>
      <c r="H42" s="94">
        <f t="shared" si="4"/>
        <v>11769</v>
      </c>
    </row>
    <row r="43" ht="15.75" spans="1:8">
      <c r="A43" s="69"/>
      <c r="B43" s="70"/>
      <c r="C43" s="70"/>
      <c r="D43" s="70"/>
      <c r="E43" s="70"/>
      <c r="F43" s="70"/>
      <c r="G43" s="71"/>
      <c r="H43" s="71"/>
    </row>
    <row r="44" ht="15.75" spans="1:8">
      <c r="A44" s="189"/>
      <c r="B44" s="189"/>
      <c r="C44" s="189"/>
      <c r="D44" s="189"/>
      <c r="E44" s="189"/>
      <c r="F44" s="189"/>
      <c r="G44" s="189"/>
      <c r="H44" s="189"/>
    </row>
    <row r="45" spans="1:8">
      <c r="A45" s="67" t="s">
        <v>29</v>
      </c>
      <c r="B45" s="165"/>
      <c r="C45" s="165"/>
      <c r="D45" s="165"/>
      <c r="E45" s="165"/>
      <c r="F45" s="165"/>
      <c r="G45" s="165"/>
      <c r="H45" s="165"/>
    </row>
    <row r="46" ht="15.75" spans="1:8">
      <c r="A46" s="69"/>
      <c r="B46" s="70"/>
      <c r="C46" s="70"/>
      <c r="D46" s="70"/>
      <c r="E46" s="70"/>
      <c r="F46" s="70"/>
      <c r="G46" s="71"/>
      <c r="H46" s="71"/>
    </row>
    <row r="47" ht="25.5" spans="1:8">
      <c r="A47" s="194" t="s">
        <v>30</v>
      </c>
      <c r="B47" s="73"/>
      <c r="C47" s="73"/>
      <c r="D47" s="73"/>
      <c r="E47" s="74"/>
      <c r="F47" s="75" t="s">
        <v>8</v>
      </c>
      <c r="G47" s="75" t="s">
        <v>24</v>
      </c>
      <c r="H47" s="96" t="s">
        <v>10</v>
      </c>
    </row>
    <row r="48" spans="1:8">
      <c r="A48" s="76"/>
      <c r="B48" s="77"/>
      <c r="C48" s="77"/>
      <c r="D48" s="77"/>
      <c r="E48" s="78"/>
      <c r="F48" s="79" t="s">
        <v>6</v>
      </c>
      <c r="G48" s="79" t="s">
        <v>6</v>
      </c>
      <c r="H48" s="97" t="s">
        <v>6</v>
      </c>
    </row>
    <row r="49" spans="1:8">
      <c r="A49" s="86" t="s">
        <v>31</v>
      </c>
      <c r="B49" s="190"/>
      <c r="C49" s="191"/>
      <c r="D49" s="191"/>
      <c r="E49" s="191"/>
      <c r="F49" s="88">
        <f>F17+F30+F40</f>
        <v>2130071</v>
      </c>
      <c r="G49" s="88">
        <f>G17+G30+G40</f>
        <v>203264</v>
      </c>
      <c r="H49" s="88">
        <f>H17+H30+H40</f>
        <v>2172182</v>
      </c>
    </row>
    <row r="50" spans="1:8">
      <c r="A50" s="86" t="s">
        <v>32</v>
      </c>
      <c r="B50" s="190"/>
      <c r="C50" s="191"/>
      <c r="D50" s="191"/>
      <c r="E50" s="191"/>
      <c r="F50" s="88">
        <f>(F20+F31+F41)+2355</f>
        <v>2130071</v>
      </c>
      <c r="G50" s="88">
        <f>(G20+G31+G41)</f>
        <v>203264</v>
      </c>
      <c r="H50" s="88">
        <f>(H20+H31+H41)+14024</f>
        <v>2172182</v>
      </c>
    </row>
    <row r="51" spans="1:8">
      <c r="A51" s="196" t="s">
        <v>33</v>
      </c>
      <c r="B51" s="175"/>
      <c r="C51" s="175"/>
      <c r="D51" s="175"/>
      <c r="E51" s="175"/>
      <c r="F51" s="193">
        <f t="shared" ref="F51:H51" si="5">F49-F50</f>
        <v>0</v>
      </c>
      <c r="G51" s="193">
        <f t="shared" si="5"/>
        <v>0</v>
      </c>
      <c r="H51" s="193">
        <f t="shared" si="5"/>
        <v>0</v>
      </c>
    </row>
  </sheetData>
  <mergeCells count="19">
    <mergeCell ref="A6:H6"/>
    <mergeCell ref="A8:H8"/>
    <mergeCell ref="A10:H10"/>
    <mergeCell ref="A11:H11"/>
    <mergeCell ref="A13:H13"/>
    <mergeCell ref="A17:E17"/>
    <mergeCell ref="A23:E23"/>
    <mergeCell ref="A26:H26"/>
    <mergeCell ref="A32:E32"/>
    <mergeCell ref="A35:H35"/>
    <mergeCell ref="A39:E39"/>
    <mergeCell ref="A42:E42"/>
    <mergeCell ref="A45:H45"/>
    <mergeCell ref="A51:E51"/>
    <mergeCell ref="A15:E16"/>
    <mergeCell ref="A1:H3"/>
    <mergeCell ref="A28:E29"/>
    <mergeCell ref="A37:E38"/>
    <mergeCell ref="A47:E48"/>
  </mergeCells>
  <pageMargins left="0.7" right="0.7" top="0.75" bottom="0.75" header="0.3" footer="0.3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view="pageBreakPreview" zoomScale="60" zoomScaleNormal="100" workbookViewId="0">
      <selection activeCell="A5" sqref="A5:F5"/>
    </sheetView>
  </sheetViews>
  <sheetFormatPr defaultColWidth="9.18095238095238" defaultRowHeight="12.75"/>
  <cols>
    <col min="1" max="1" width="50" style="99" customWidth="1"/>
    <col min="2" max="2" width="11.2666666666667" style="99" customWidth="1"/>
    <col min="3" max="3" width="16.7238095238095" style="99" customWidth="1"/>
    <col min="4" max="4" width="14.8190476190476" style="137" customWidth="1"/>
    <col min="5" max="5" width="13.7238095238095" style="137" customWidth="1"/>
    <col min="6" max="6" width="14.8190476190476" style="137" customWidth="1"/>
    <col min="7" max="7" width="12.7238095238095" style="99" customWidth="1"/>
    <col min="8" max="8" width="18.5428571428571" style="99" customWidth="1"/>
    <col min="9" max="9" width="12.1809523809524" style="99" customWidth="1"/>
    <col min="10" max="10" width="15.4571428571429" style="99" customWidth="1"/>
    <col min="11" max="16384" width="9.18095238095238" style="99"/>
  </cols>
  <sheetData>
    <row r="2" ht="15" customHeight="1" spans="1:6">
      <c r="A2" s="100" t="s">
        <v>34</v>
      </c>
      <c r="B2" s="100"/>
      <c r="C2" s="100"/>
      <c r="D2" s="100"/>
      <c r="E2" s="100"/>
      <c r="F2" s="100"/>
    </row>
    <row r="3" spans="1:6">
      <c r="A3" s="138" t="s">
        <v>35</v>
      </c>
      <c r="B3" s="65"/>
      <c r="C3" s="65"/>
      <c r="D3" s="65"/>
      <c r="E3" s="65"/>
      <c r="F3" s="65"/>
    </row>
    <row r="5" ht="15" customHeight="1" spans="1:6">
      <c r="A5" s="139" t="s">
        <v>36</v>
      </c>
      <c r="B5" s="139"/>
      <c r="C5" s="139"/>
      <c r="D5" s="139"/>
      <c r="E5" s="139"/>
      <c r="F5" s="139"/>
    </row>
    <row r="6" spans="1:6">
      <c r="A6" s="137"/>
      <c r="B6" s="139"/>
      <c r="C6" s="140"/>
      <c r="D6" s="140"/>
      <c r="E6" s="140"/>
      <c r="F6" s="140"/>
    </row>
    <row r="7" ht="15" customHeight="1" spans="1:7">
      <c r="A7" s="141"/>
      <c r="B7" s="142"/>
      <c r="C7" s="143" t="s">
        <v>37</v>
      </c>
      <c r="D7" s="143" t="s">
        <v>38</v>
      </c>
      <c r="E7" s="143" t="s">
        <v>39</v>
      </c>
      <c r="F7" s="143" t="s">
        <v>40</v>
      </c>
      <c r="G7" s="144"/>
    </row>
    <row r="8" ht="15" customHeight="1" spans="1:7">
      <c r="A8" s="141"/>
      <c r="B8" s="142"/>
      <c r="C8" s="143" t="s">
        <v>41</v>
      </c>
      <c r="D8" s="143" t="s">
        <v>42</v>
      </c>
      <c r="E8" s="143"/>
      <c r="F8" s="143"/>
      <c r="G8" s="144"/>
    </row>
    <row r="9" ht="15" customHeight="1" spans="1:7">
      <c r="A9" s="145"/>
      <c r="B9" s="146"/>
      <c r="C9" s="143">
        <v>2024</v>
      </c>
      <c r="D9" s="143"/>
      <c r="E9" s="143">
        <v>2024</v>
      </c>
      <c r="F9" s="143" t="s">
        <v>43</v>
      </c>
      <c r="G9" s="144"/>
    </row>
    <row r="10" ht="15" customHeight="1" spans="1:7">
      <c r="A10" s="145"/>
      <c r="B10" s="146"/>
      <c r="C10" s="143" t="s">
        <v>44</v>
      </c>
      <c r="D10" s="143" t="s">
        <v>45</v>
      </c>
      <c r="E10" s="143" t="s">
        <v>46</v>
      </c>
      <c r="F10" s="143" t="s">
        <v>47</v>
      </c>
      <c r="G10" s="144"/>
    </row>
    <row r="11" s="135" customFormat="1" ht="15" customHeight="1" spans="1:7">
      <c r="A11" s="147" t="s">
        <v>48</v>
      </c>
      <c r="B11" s="147" t="s">
        <v>49</v>
      </c>
      <c r="C11" s="148">
        <f>C12</f>
        <v>2129971</v>
      </c>
      <c r="D11" s="148">
        <f>E11-C11</f>
        <v>28187</v>
      </c>
      <c r="E11" s="148">
        <f>E12</f>
        <v>2158158</v>
      </c>
      <c r="F11" s="148">
        <f>(E11/C11)*100</f>
        <v>101.323351350793</v>
      </c>
      <c r="G11" s="149"/>
    </row>
    <row r="12" ht="15" customHeight="1" spans="1:7">
      <c r="A12" s="65" t="s">
        <v>50</v>
      </c>
      <c r="B12" s="65" t="s">
        <v>49</v>
      </c>
      <c r="C12" s="95">
        <f>C13</f>
        <v>2129971</v>
      </c>
      <c r="D12" s="95">
        <f>E12-C12</f>
        <v>28187</v>
      </c>
      <c r="E12" s="95">
        <f>E13</f>
        <v>2158158</v>
      </c>
      <c r="F12" s="95">
        <f>(E12/C12)*100</f>
        <v>101.323351350793</v>
      </c>
      <c r="G12" s="144"/>
    </row>
    <row r="13" s="136" customFormat="1" ht="15" customHeight="1" spans="1:7">
      <c r="A13" s="150" t="s">
        <v>51</v>
      </c>
      <c r="B13" s="150" t="s">
        <v>49</v>
      </c>
      <c r="C13" s="151">
        <f>C14+C17+C19+C22+C25</f>
        <v>2129971</v>
      </c>
      <c r="D13" s="152">
        <f t="shared" ref="D13:D31" si="0">E13-C13</f>
        <v>28187</v>
      </c>
      <c r="E13" s="151">
        <f>E14+E17+E19+E22+E25</f>
        <v>2158158</v>
      </c>
      <c r="F13" s="152">
        <f t="shared" ref="F13:F26" si="1">(E13/C13)*100</f>
        <v>101.323351350793</v>
      </c>
      <c r="G13" s="153"/>
    </row>
    <row r="14" s="136" customFormat="1" ht="15" customHeight="1" spans="1:7">
      <c r="A14" s="150" t="s">
        <v>52</v>
      </c>
      <c r="B14" s="150" t="s">
        <v>49</v>
      </c>
      <c r="C14" s="151">
        <f>SUM(C15)</f>
        <v>1512888</v>
      </c>
      <c r="D14" s="152">
        <f t="shared" si="0"/>
        <v>-37247</v>
      </c>
      <c r="E14" s="151">
        <f>E15</f>
        <v>1475641</v>
      </c>
      <c r="F14" s="152">
        <f t="shared" si="1"/>
        <v>97.5380199988367</v>
      </c>
      <c r="G14" s="153"/>
    </row>
    <row r="15" ht="15" customHeight="1" spans="1:10">
      <c r="A15" s="65" t="s">
        <v>53</v>
      </c>
      <c r="B15" s="65" t="s">
        <v>49</v>
      </c>
      <c r="C15" s="95">
        <v>1512888</v>
      </c>
      <c r="D15" s="95">
        <f t="shared" si="0"/>
        <v>-37247</v>
      </c>
      <c r="E15" s="95">
        <v>1475641</v>
      </c>
      <c r="F15" s="95">
        <f t="shared" si="1"/>
        <v>97.5380199988367</v>
      </c>
      <c r="G15" s="144"/>
      <c r="H15" s="151"/>
      <c r="I15" s="151"/>
      <c r="J15" s="151"/>
    </row>
    <row r="16" ht="15" customHeight="1" spans="1:10">
      <c r="A16" s="150" t="s">
        <v>54</v>
      </c>
      <c r="B16" s="65"/>
      <c r="C16" s="151">
        <v>0</v>
      </c>
      <c r="D16" s="95">
        <f t="shared" si="0"/>
        <v>0</v>
      </c>
      <c r="E16" s="151">
        <v>0</v>
      </c>
      <c r="F16" s="95"/>
      <c r="G16" s="144"/>
      <c r="H16" s="151"/>
      <c r="I16" s="151"/>
      <c r="J16" s="151"/>
    </row>
    <row r="17" ht="15" customHeight="1" spans="1:10">
      <c r="A17" s="150" t="s">
        <v>55</v>
      </c>
      <c r="B17" s="150" t="s">
        <v>49</v>
      </c>
      <c r="C17" s="151">
        <v>1</v>
      </c>
      <c r="D17" s="95">
        <f t="shared" si="0"/>
        <v>0</v>
      </c>
      <c r="E17" s="151">
        <v>1</v>
      </c>
      <c r="F17" s="95">
        <f t="shared" si="1"/>
        <v>100</v>
      </c>
      <c r="G17" s="144"/>
      <c r="H17" s="151"/>
      <c r="I17" s="151"/>
      <c r="J17" s="151"/>
    </row>
    <row r="18" ht="15" customHeight="1" spans="1:10">
      <c r="A18" s="65" t="s">
        <v>56</v>
      </c>
      <c r="B18" s="65" t="s">
        <v>49</v>
      </c>
      <c r="C18" s="95">
        <v>1</v>
      </c>
      <c r="D18" s="95">
        <f t="shared" si="0"/>
        <v>0</v>
      </c>
      <c r="E18" s="95">
        <v>1</v>
      </c>
      <c r="F18" s="95">
        <f t="shared" si="1"/>
        <v>100</v>
      </c>
      <c r="G18" s="144"/>
      <c r="H18" s="151"/>
      <c r="I18" s="151"/>
      <c r="J18" s="151"/>
    </row>
    <row r="19" s="136" customFormat="1" ht="15" customHeight="1" spans="1:10">
      <c r="A19" s="150" t="s">
        <v>57</v>
      </c>
      <c r="B19" s="150" t="s">
        <v>49</v>
      </c>
      <c r="C19" s="151">
        <f>SUM(C20:C21)</f>
        <v>83200</v>
      </c>
      <c r="D19" s="152">
        <f t="shared" si="0"/>
        <v>10000</v>
      </c>
      <c r="E19" s="151">
        <f>E20+E21</f>
        <v>93200</v>
      </c>
      <c r="F19" s="152">
        <f t="shared" si="1"/>
        <v>112.019230769231</v>
      </c>
      <c r="G19" s="153"/>
      <c r="H19" s="151"/>
      <c r="I19" s="151"/>
      <c r="J19" s="151"/>
    </row>
    <row r="20" ht="15" customHeight="1" spans="1:7">
      <c r="A20" s="65" t="s">
        <v>58</v>
      </c>
      <c r="B20" s="65" t="s">
        <v>49</v>
      </c>
      <c r="C20" s="95">
        <v>82200</v>
      </c>
      <c r="D20" s="95">
        <f t="shared" si="0"/>
        <v>10000</v>
      </c>
      <c r="E20" s="95">
        <v>92200</v>
      </c>
      <c r="F20" s="95">
        <f t="shared" si="1"/>
        <v>112.165450121655</v>
      </c>
      <c r="G20" s="144"/>
    </row>
    <row r="21" ht="15" customHeight="1" spans="1:7">
      <c r="A21" s="65" t="s">
        <v>59</v>
      </c>
      <c r="B21" s="65"/>
      <c r="C21" s="95">
        <v>1000</v>
      </c>
      <c r="D21" s="95">
        <f t="shared" si="0"/>
        <v>0</v>
      </c>
      <c r="E21" s="95">
        <v>1000</v>
      </c>
      <c r="F21" s="95">
        <f t="shared" si="1"/>
        <v>100</v>
      </c>
      <c r="G21" s="144"/>
    </row>
    <row r="22" s="136" customFormat="1" ht="15" customHeight="1" spans="1:7">
      <c r="A22" s="150" t="s">
        <v>60</v>
      </c>
      <c r="B22" s="150" t="s">
        <v>49</v>
      </c>
      <c r="C22" s="151">
        <f>SUM(C23:C24)</f>
        <v>24967</v>
      </c>
      <c r="D22" s="152">
        <f t="shared" si="0"/>
        <v>3500</v>
      </c>
      <c r="E22" s="151">
        <f>E23+E24</f>
        <v>28467</v>
      </c>
      <c r="F22" s="152">
        <f t="shared" si="1"/>
        <v>114.018504425842</v>
      </c>
      <c r="G22" s="153"/>
    </row>
    <row r="23" ht="15" customHeight="1" spans="1:7">
      <c r="A23" s="65" t="s">
        <v>56</v>
      </c>
      <c r="B23" s="65" t="s">
        <v>49</v>
      </c>
      <c r="C23" s="95">
        <v>10768</v>
      </c>
      <c r="D23" s="95">
        <f t="shared" si="0"/>
        <v>3500</v>
      </c>
      <c r="E23" s="95">
        <v>14268</v>
      </c>
      <c r="F23" s="95">
        <f t="shared" si="1"/>
        <v>132.503714710253</v>
      </c>
      <c r="G23" s="144"/>
    </row>
    <row r="24" ht="15" customHeight="1" spans="1:7">
      <c r="A24" s="65" t="s">
        <v>61</v>
      </c>
      <c r="B24" s="65" t="s">
        <v>49</v>
      </c>
      <c r="C24" s="95">
        <v>14199</v>
      </c>
      <c r="D24" s="95">
        <f t="shared" si="0"/>
        <v>0</v>
      </c>
      <c r="E24" s="95">
        <v>14199</v>
      </c>
      <c r="F24" s="95">
        <f t="shared" si="1"/>
        <v>100</v>
      </c>
      <c r="G24" s="144"/>
    </row>
    <row r="25" s="136" customFormat="1" ht="15" customHeight="1" spans="1:6">
      <c r="A25" s="150" t="s">
        <v>62</v>
      </c>
      <c r="B25" s="150" t="s">
        <v>49</v>
      </c>
      <c r="C25" s="151">
        <f>SUM(C26)</f>
        <v>508915</v>
      </c>
      <c r="D25" s="152">
        <f t="shared" si="0"/>
        <v>51934</v>
      </c>
      <c r="E25" s="151">
        <f>E26</f>
        <v>560849</v>
      </c>
      <c r="F25" s="152">
        <f t="shared" si="1"/>
        <v>110.204847567865</v>
      </c>
    </row>
    <row r="26" ht="15" customHeight="1" spans="1:9">
      <c r="A26" s="65" t="s">
        <v>63</v>
      </c>
      <c r="B26" s="65" t="s">
        <v>49</v>
      </c>
      <c r="C26" s="95">
        <v>508915</v>
      </c>
      <c r="D26" s="95">
        <f t="shared" si="0"/>
        <v>51934</v>
      </c>
      <c r="E26" s="95">
        <v>560849</v>
      </c>
      <c r="F26" s="95">
        <f t="shared" si="1"/>
        <v>110.204847567865</v>
      </c>
      <c r="G26" s="95"/>
      <c r="H26" s="95"/>
      <c r="I26" s="95"/>
    </row>
    <row r="27" ht="15" customHeight="1" spans="1:9">
      <c r="A27" s="154" t="s">
        <v>64</v>
      </c>
      <c r="B27" s="62"/>
      <c r="C27" s="151">
        <v>0</v>
      </c>
      <c r="D27" s="95">
        <f t="shared" si="0"/>
        <v>0</v>
      </c>
      <c r="E27" s="151">
        <v>0</v>
      </c>
      <c r="F27" s="95"/>
      <c r="G27" s="151"/>
      <c r="H27" s="151"/>
      <c r="I27" s="151"/>
    </row>
    <row r="28" ht="15" customHeight="1" spans="1:7">
      <c r="A28" s="150" t="s">
        <v>65</v>
      </c>
      <c r="B28" s="150" t="s">
        <v>49</v>
      </c>
      <c r="C28" s="151">
        <v>0</v>
      </c>
      <c r="D28" s="95">
        <f t="shared" si="0"/>
        <v>0</v>
      </c>
      <c r="E28" s="151">
        <v>0</v>
      </c>
      <c r="F28" s="95"/>
      <c r="G28" s="144"/>
    </row>
    <row r="29" ht="15" customHeight="1" spans="1:9">
      <c r="A29" s="150" t="s">
        <v>66</v>
      </c>
      <c r="B29" s="150" t="s">
        <v>49</v>
      </c>
      <c r="C29" s="151">
        <v>0</v>
      </c>
      <c r="D29" s="95">
        <f t="shared" si="0"/>
        <v>0</v>
      </c>
      <c r="E29" s="151">
        <v>0</v>
      </c>
      <c r="F29" s="95"/>
      <c r="G29" s="144"/>
      <c r="I29" s="144"/>
    </row>
    <row r="30" ht="15" customHeight="1" spans="1:10">
      <c r="A30" s="147" t="s">
        <v>67</v>
      </c>
      <c r="B30" s="147" t="s">
        <v>49</v>
      </c>
      <c r="C30" s="148">
        <f>C31</f>
        <v>2127716</v>
      </c>
      <c r="D30" s="148">
        <f t="shared" si="0"/>
        <v>28187</v>
      </c>
      <c r="E30" s="148">
        <f>E31</f>
        <v>2155903</v>
      </c>
      <c r="F30" s="148">
        <f>(E30/C30)*100</f>
        <v>101.324753867527</v>
      </c>
      <c r="G30" s="144"/>
      <c r="H30" s="95"/>
      <c r="I30" s="95"/>
      <c r="J30" s="95"/>
    </row>
    <row r="31" ht="18.75" customHeight="1" spans="1:10">
      <c r="A31" s="65" t="s">
        <v>50</v>
      </c>
      <c r="B31" s="65" t="s">
        <v>49</v>
      </c>
      <c r="C31" s="95">
        <f>C32+C55</f>
        <v>2127716</v>
      </c>
      <c r="D31" s="95">
        <f t="shared" si="0"/>
        <v>28187</v>
      </c>
      <c r="E31" s="95">
        <f>E32+E55</f>
        <v>2155903</v>
      </c>
      <c r="F31" s="155">
        <f>(E31/C31)*100</f>
        <v>101.324753867527</v>
      </c>
      <c r="G31" s="144"/>
      <c r="H31" s="95"/>
      <c r="I31" s="95"/>
      <c r="J31" s="95"/>
    </row>
    <row r="32" s="136" customFormat="1" customHeight="1" spans="1:10">
      <c r="A32" s="150" t="s">
        <v>68</v>
      </c>
      <c r="B32" s="150" t="s">
        <v>49</v>
      </c>
      <c r="C32" s="151">
        <f>C33+C37+C47+C50+C53</f>
        <v>2083347</v>
      </c>
      <c r="D32" s="152">
        <f t="shared" ref="D32:D61" si="2">E32-C32</f>
        <v>23907</v>
      </c>
      <c r="E32" s="151">
        <f>E33+E37+E47+E50+E53</f>
        <v>2107254</v>
      </c>
      <c r="F32" s="151">
        <f t="shared" ref="F32:F60" si="3">(E32/C32)*100</f>
        <v>101.147528472213</v>
      </c>
      <c r="G32" s="153"/>
      <c r="H32" s="152"/>
      <c r="I32" s="152"/>
      <c r="J32" s="152"/>
    </row>
    <row r="33" s="136" customFormat="1" ht="15.75" customHeight="1" spans="1:10">
      <c r="A33" s="150" t="s">
        <v>69</v>
      </c>
      <c r="B33" s="150" t="s">
        <v>49</v>
      </c>
      <c r="C33" s="151">
        <f>SUM(C34:C36)</f>
        <v>1542899</v>
      </c>
      <c r="D33" s="152">
        <f t="shared" si="2"/>
        <v>21953</v>
      </c>
      <c r="E33" s="151">
        <f>SUM(E34:E36)</f>
        <v>1564852</v>
      </c>
      <c r="F33" s="151">
        <f t="shared" si="3"/>
        <v>101.42284102848</v>
      </c>
      <c r="G33" s="153"/>
      <c r="H33" s="152"/>
      <c r="I33" s="152"/>
      <c r="J33" s="152"/>
    </row>
    <row r="34" ht="15.75" customHeight="1" spans="1:10">
      <c r="A34" s="65" t="s">
        <v>70</v>
      </c>
      <c r="B34" s="65" t="s">
        <v>49</v>
      </c>
      <c r="C34" s="95">
        <f>'POSEBNI DIO'!D219+'POSEBNI DIO'!D201+'POSEBNI DIO'!D185+'POSEBNI DIO'!D127+'POSEBNI DIO'!D100</f>
        <v>232165</v>
      </c>
      <c r="D34" s="95">
        <f t="shared" si="2"/>
        <v>-1867</v>
      </c>
      <c r="E34" s="95">
        <f>'POSEBNI DIO'!G219+'POSEBNI DIO'!G201+'POSEBNI DIO'!G185+'POSEBNI DIO'!G127+'POSEBNI DIO'!G100</f>
        <v>230298</v>
      </c>
      <c r="F34" s="155">
        <f t="shared" si="3"/>
        <v>99.1958305515474</v>
      </c>
      <c r="G34" s="144"/>
      <c r="H34" s="95"/>
      <c r="I34" s="95"/>
      <c r="J34" s="95"/>
    </row>
    <row r="35" ht="15.75" customHeight="1" spans="1:8">
      <c r="A35" s="65" t="s">
        <v>71</v>
      </c>
      <c r="B35" s="65" t="s">
        <v>49</v>
      </c>
      <c r="C35" s="95">
        <f>'POSEBNI DIO'!D209+'POSEBNI DIO'!D232</f>
        <v>23050</v>
      </c>
      <c r="D35" s="95">
        <f t="shared" si="2"/>
        <v>33950</v>
      </c>
      <c r="E35" s="95">
        <f>'POSEBNI DIO'!G232+'POSEBNI DIO'!G209</f>
        <v>57000</v>
      </c>
      <c r="F35" s="155">
        <f t="shared" si="3"/>
        <v>247.288503253796</v>
      </c>
      <c r="G35" s="144"/>
      <c r="H35" s="144"/>
    </row>
    <row r="36" ht="15" customHeight="1" spans="1:10">
      <c r="A36" s="65" t="s">
        <v>53</v>
      </c>
      <c r="B36" s="65" t="s">
        <v>49</v>
      </c>
      <c r="C36" s="95">
        <f>'POSEBNI DIO'!D64+'POSEBNI DIO'!D163+'POSEBNI DIO'!D194</f>
        <v>1287684</v>
      </c>
      <c r="D36" s="95">
        <f t="shared" si="2"/>
        <v>-10130</v>
      </c>
      <c r="E36" s="95">
        <f>'POSEBNI DIO'!G64+'POSEBNI DIO'!G163+'POSEBNI DIO'!G194</f>
        <v>1277554</v>
      </c>
      <c r="F36" s="155">
        <f t="shared" si="3"/>
        <v>99.2133163105234</v>
      </c>
      <c r="G36" s="144"/>
      <c r="H36" s="151"/>
      <c r="I36" s="151"/>
      <c r="J36" s="151"/>
    </row>
    <row r="37" s="136" customFormat="1" ht="16.5" customHeight="1" spans="1:10">
      <c r="A37" s="150" t="s">
        <v>72</v>
      </c>
      <c r="B37" s="150" t="s">
        <v>49</v>
      </c>
      <c r="C37" s="151">
        <f>SUM(C38:C46)</f>
        <v>524148</v>
      </c>
      <c r="D37" s="152">
        <f t="shared" si="2"/>
        <v>3430</v>
      </c>
      <c r="E37" s="151">
        <f>SUM(E38:E46)</f>
        <v>527578</v>
      </c>
      <c r="F37" s="151">
        <f t="shared" si="3"/>
        <v>100.654395323458</v>
      </c>
      <c r="G37" s="153"/>
      <c r="H37" s="151"/>
      <c r="I37" s="151"/>
      <c r="J37" s="151"/>
    </row>
    <row r="38" ht="12" customHeight="1" spans="1:10">
      <c r="A38" s="65" t="s">
        <v>70</v>
      </c>
      <c r="B38" s="65" t="s">
        <v>49</v>
      </c>
      <c r="C38" s="95">
        <f>'POSEBNI DIO'!D15+'POSEBNI DIO'!D103+'POSEBNI DIO'!D132+'POSEBNI DIO'!D151+'POSEBNI DIO'!D190+'POSEBNI DIO'!D206+'POSEBNI DIO'!D224</f>
        <v>130550</v>
      </c>
      <c r="D38" s="95">
        <f t="shared" si="2"/>
        <v>8301</v>
      </c>
      <c r="E38" s="95">
        <f>'POSEBNI DIO'!G15+'POSEBNI DIO'!G103+'POSEBNI DIO'!G132+'POSEBNI DIO'!G151+'POSEBNI DIO'!G190+'POSEBNI DIO'!G206+'POSEBNI DIO'!G224</f>
        <v>138851</v>
      </c>
      <c r="F38" s="155">
        <f t="shared" si="3"/>
        <v>106.358483339717</v>
      </c>
      <c r="G38" s="95"/>
      <c r="H38" s="151"/>
      <c r="I38" s="151"/>
      <c r="J38" s="151"/>
    </row>
    <row r="39" ht="15" customHeight="1" spans="1:10">
      <c r="A39" s="65" t="s">
        <v>56</v>
      </c>
      <c r="B39" s="65" t="s">
        <v>49</v>
      </c>
      <c r="C39" s="95">
        <f>'POSEBNI DIO'!D22+'POSEBNI DIO'!D107</f>
        <v>4000</v>
      </c>
      <c r="D39" s="95">
        <f t="shared" si="2"/>
        <v>1500</v>
      </c>
      <c r="E39" s="95">
        <f>'POSEBNI DIO'!G22+'POSEBNI DIO'!G107</f>
        <v>5500</v>
      </c>
      <c r="F39" s="155">
        <f t="shared" si="3"/>
        <v>137.5</v>
      </c>
      <c r="G39" s="95"/>
      <c r="H39" s="151"/>
      <c r="I39" s="151"/>
      <c r="J39" s="151"/>
    </row>
    <row r="40" ht="15" customHeight="1" spans="1:10">
      <c r="A40" s="65" t="s">
        <v>73</v>
      </c>
      <c r="B40" s="65" t="s">
        <v>49</v>
      </c>
      <c r="C40" s="95">
        <f>'POSEBNI DIO'!D29</f>
        <v>94000</v>
      </c>
      <c r="D40" s="95">
        <f t="shared" si="2"/>
        <v>0</v>
      </c>
      <c r="E40" s="95">
        <f>'POSEBNI DIO'!G29</f>
        <v>94000</v>
      </c>
      <c r="F40" s="155">
        <f t="shared" si="3"/>
        <v>100</v>
      </c>
      <c r="G40" s="95"/>
      <c r="H40" s="151"/>
      <c r="I40" s="151"/>
      <c r="J40" s="151"/>
    </row>
    <row r="41" ht="15" customHeight="1" spans="1:9">
      <c r="A41" s="65" t="s">
        <v>58</v>
      </c>
      <c r="B41" s="65" t="s">
        <v>49</v>
      </c>
      <c r="C41" s="95">
        <f>'POSEBNI DIO'!D140+'POSEBNI DIO'!D157</f>
        <v>82200</v>
      </c>
      <c r="D41" s="95">
        <f t="shared" si="2"/>
        <v>10000</v>
      </c>
      <c r="E41" s="95">
        <f>'POSEBNI DIO'!G140+'POSEBNI DIO'!G157</f>
        <v>92200</v>
      </c>
      <c r="F41" s="155">
        <f t="shared" si="3"/>
        <v>112.165450121655</v>
      </c>
      <c r="G41" s="95"/>
      <c r="H41" s="95"/>
      <c r="I41" s="95"/>
    </row>
    <row r="42" ht="15" customHeight="1" spans="1:10">
      <c r="A42" s="65" t="s">
        <v>71</v>
      </c>
      <c r="B42" s="65" t="s">
        <v>49</v>
      </c>
      <c r="C42" s="95">
        <f>'POSEBNI DIO'!D110+'POSEBNI DIO'!D181+'POSEBNI DIO'!D212+'POSEBNI DIO'!D237</f>
        <v>6950</v>
      </c>
      <c r="D42" s="95">
        <f t="shared" si="2"/>
        <v>10250</v>
      </c>
      <c r="E42" s="95">
        <f>'POSEBNI DIO'!G110+'POSEBNI DIO'!G181+'POSEBNI DIO'!G212+'POSEBNI DIO'!G237</f>
        <v>17200</v>
      </c>
      <c r="F42" s="155">
        <f t="shared" si="3"/>
        <v>247.482014388489</v>
      </c>
      <c r="G42" s="95"/>
      <c r="H42" s="95"/>
      <c r="I42" s="95"/>
      <c r="J42" s="144"/>
    </row>
    <row r="43" ht="15" customHeight="1" spans="1:10">
      <c r="A43" s="65" t="s">
        <v>53</v>
      </c>
      <c r="B43" s="65" t="s">
        <v>49</v>
      </c>
      <c r="C43" s="95">
        <f>'POSEBNI DIO'!D72+'POSEBNI DIO'!D113+'POSEBNI DIO'!D145+'POSEBNI DIO'!D166+'POSEBNI DIO'!D197</f>
        <v>191249</v>
      </c>
      <c r="D43" s="95">
        <f t="shared" si="2"/>
        <v>-26621</v>
      </c>
      <c r="E43" s="95">
        <f>'POSEBNI DIO'!G72+'POSEBNI DIO'!G113+'POSEBNI DIO'!G145+'POSEBNI DIO'!G166+'POSEBNI DIO'!G197</f>
        <v>164628</v>
      </c>
      <c r="F43" s="155">
        <f t="shared" si="3"/>
        <v>86.0804500938567</v>
      </c>
      <c r="G43" s="95"/>
      <c r="H43" s="95"/>
      <c r="I43" s="95"/>
      <c r="J43" s="144"/>
    </row>
    <row r="44" ht="15" customHeight="1" spans="1:10">
      <c r="A44" s="65" t="s">
        <v>74</v>
      </c>
      <c r="B44" s="65" t="s">
        <v>49</v>
      </c>
      <c r="C44" s="95">
        <v>0</v>
      </c>
      <c r="D44" s="95">
        <f t="shared" si="2"/>
        <v>0</v>
      </c>
      <c r="E44" s="95">
        <v>0</v>
      </c>
      <c r="F44" s="155">
        <v>0</v>
      </c>
      <c r="G44" s="95"/>
      <c r="H44" s="95"/>
      <c r="I44" s="95"/>
      <c r="J44" s="144"/>
    </row>
    <row r="45" ht="15" customHeight="1" spans="1:9">
      <c r="A45" s="65" t="s">
        <v>61</v>
      </c>
      <c r="B45" s="65" t="s">
        <v>49</v>
      </c>
      <c r="C45" s="95">
        <f>'POSEBNI DIO'!D120+'POSEBNI DIO'!D170</f>
        <v>14199</v>
      </c>
      <c r="D45" s="95">
        <f t="shared" si="2"/>
        <v>0</v>
      </c>
      <c r="E45" s="95">
        <f>'POSEBNI DIO'!G120+'POSEBNI DIO'!G170</f>
        <v>14199</v>
      </c>
      <c r="F45" s="155">
        <f t="shared" si="3"/>
        <v>100</v>
      </c>
      <c r="G45" s="95"/>
      <c r="H45" s="95"/>
      <c r="I45" s="95"/>
    </row>
    <row r="46" ht="15" customHeight="1" spans="1:10">
      <c r="A46" s="65" t="s">
        <v>59</v>
      </c>
      <c r="B46" s="65" t="s">
        <v>49</v>
      </c>
      <c r="C46" s="95">
        <v>1000</v>
      </c>
      <c r="D46" s="95">
        <f t="shared" si="2"/>
        <v>0</v>
      </c>
      <c r="E46" s="95">
        <v>1000</v>
      </c>
      <c r="F46" s="155">
        <f t="shared" si="3"/>
        <v>100</v>
      </c>
      <c r="G46" s="95"/>
      <c r="H46" s="95"/>
      <c r="I46" s="95"/>
      <c r="J46" s="144"/>
    </row>
    <row r="47" s="136" customFormat="1" ht="15" customHeight="1" spans="1:8">
      <c r="A47" s="150" t="s">
        <v>75</v>
      </c>
      <c r="B47" s="150" t="s">
        <v>49</v>
      </c>
      <c r="C47" s="151">
        <f>SUM(C48:C49)</f>
        <v>6000</v>
      </c>
      <c r="D47" s="152">
        <f t="shared" si="2"/>
        <v>-2776</v>
      </c>
      <c r="E47" s="151">
        <f>SUM(E48:E49)</f>
        <v>3224</v>
      </c>
      <c r="F47" s="151">
        <f t="shared" si="3"/>
        <v>53.7333333333333</v>
      </c>
      <c r="G47" s="153"/>
      <c r="H47" s="153"/>
    </row>
    <row r="48" ht="15" customHeight="1" spans="1:7">
      <c r="A48" s="65" t="s">
        <v>73</v>
      </c>
      <c r="B48" s="65" t="s">
        <v>49</v>
      </c>
      <c r="C48" s="95">
        <v>1000</v>
      </c>
      <c r="D48" s="95">
        <f t="shared" si="2"/>
        <v>0</v>
      </c>
      <c r="E48" s="95">
        <v>1000</v>
      </c>
      <c r="F48" s="155">
        <f t="shared" si="3"/>
        <v>100</v>
      </c>
      <c r="G48" s="144"/>
    </row>
    <row r="49" ht="15" customHeight="1" spans="1:7">
      <c r="A49" s="65" t="s">
        <v>53</v>
      </c>
      <c r="B49" s="65" t="s">
        <v>49</v>
      </c>
      <c r="C49" s="95">
        <v>5000</v>
      </c>
      <c r="D49" s="95">
        <f t="shared" si="2"/>
        <v>-2776</v>
      </c>
      <c r="E49" s="95">
        <v>2224</v>
      </c>
      <c r="F49" s="155">
        <f t="shared" si="3"/>
        <v>44.48</v>
      </c>
      <c r="G49" s="144"/>
    </row>
    <row r="50" s="136" customFormat="1" ht="15" customHeight="1" spans="1:7">
      <c r="A50" s="150" t="s">
        <v>76</v>
      </c>
      <c r="B50" s="150" t="s">
        <v>49</v>
      </c>
      <c r="C50" s="151">
        <f>SUM(C51:C52)</f>
        <v>9300</v>
      </c>
      <c r="D50" s="152">
        <f t="shared" si="2"/>
        <v>1300</v>
      </c>
      <c r="E50" s="151">
        <f>SUM(E51:E52)</f>
        <v>10600</v>
      </c>
      <c r="F50" s="151">
        <f t="shared" si="3"/>
        <v>113.978494623656</v>
      </c>
      <c r="G50" s="153"/>
    </row>
    <row r="51" ht="15" customHeight="1" spans="1:7">
      <c r="A51" s="65" t="s">
        <v>70</v>
      </c>
      <c r="B51" s="65" t="s">
        <v>49</v>
      </c>
      <c r="C51" s="95">
        <f>'POSEBNI DIO'!D154</f>
        <v>2000</v>
      </c>
      <c r="D51" s="95">
        <f t="shared" si="2"/>
        <v>1300</v>
      </c>
      <c r="E51" s="95">
        <f>'POSEBNI DIO'!G154</f>
        <v>3300</v>
      </c>
      <c r="F51" s="155">
        <f t="shared" si="3"/>
        <v>165</v>
      </c>
      <c r="G51" s="144"/>
    </row>
    <row r="52" ht="15" customHeight="1" spans="1:7">
      <c r="A52" s="65" t="s">
        <v>53</v>
      </c>
      <c r="B52" s="65" t="s">
        <v>49</v>
      </c>
      <c r="C52" s="95">
        <f>'POSEBNI DIO'!D58</f>
        <v>7300</v>
      </c>
      <c r="D52" s="95">
        <f t="shared" si="2"/>
        <v>0</v>
      </c>
      <c r="E52" s="95">
        <f>'POSEBNI DIO'!G58</f>
        <v>7300</v>
      </c>
      <c r="F52" s="155">
        <f t="shared" si="3"/>
        <v>100</v>
      </c>
      <c r="G52" s="144"/>
    </row>
    <row r="53" s="136" customFormat="1" ht="15" customHeight="1" spans="1:7">
      <c r="A53" s="150" t="s">
        <v>77</v>
      </c>
      <c r="B53" s="150"/>
      <c r="C53" s="151">
        <f>C54</f>
        <v>1000</v>
      </c>
      <c r="D53" s="152">
        <f t="shared" si="2"/>
        <v>0</v>
      </c>
      <c r="E53" s="151">
        <f>SUM(E54)</f>
        <v>1000</v>
      </c>
      <c r="F53" s="151">
        <f t="shared" si="3"/>
        <v>100</v>
      </c>
      <c r="G53" s="153"/>
    </row>
    <row r="54" ht="15" customHeight="1" spans="1:7">
      <c r="A54" s="65" t="s">
        <v>53</v>
      </c>
      <c r="B54" s="65"/>
      <c r="C54" s="95">
        <v>1000</v>
      </c>
      <c r="D54" s="95">
        <f t="shared" si="2"/>
        <v>0</v>
      </c>
      <c r="E54" s="95">
        <v>1000</v>
      </c>
      <c r="F54" s="155">
        <f t="shared" si="3"/>
        <v>100</v>
      </c>
      <c r="G54" s="144"/>
    </row>
    <row r="55" s="136" customFormat="1" ht="15" customHeight="1" spans="1:7">
      <c r="A55" s="150" t="s">
        <v>78</v>
      </c>
      <c r="B55" s="150" t="s">
        <v>49</v>
      </c>
      <c r="C55" s="151">
        <f>C56</f>
        <v>44369</v>
      </c>
      <c r="D55" s="152">
        <f t="shared" si="2"/>
        <v>4280</v>
      </c>
      <c r="E55" s="151">
        <f>E56</f>
        <v>48649</v>
      </c>
      <c r="F55" s="151">
        <f t="shared" si="3"/>
        <v>109.646374721089</v>
      </c>
      <c r="G55" s="153"/>
    </row>
    <row r="56" s="136" customFormat="1" ht="15" customHeight="1" spans="1:7">
      <c r="A56" s="150" t="s">
        <v>79</v>
      </c>
      <c r="B56" s="150" t="s">
        <v>49</v>
      </c>
      <c r="C56" s="151">
        <f>C57+C58+C59+C60+C61</f>
        <v>44369</v>
      </c>
      <c r="D56" s="152">
        <f t="shared" si="2"/>
        <v>4280</v>
      </c>
      <c r="E56" s="151">
        <f>SUM(E57:E61)</f>
        <v>48649</v>
      </c>
      <c r="F56" s="151">
        <f t="shared" si="3"/>
        <v>109.646374721089</v>
      </c>
      <c r="G56" s="153"/>
    </row>
    <row r="57" ht="15" customHeight="1" spans="1:9">
      <c r="A57" s="65" t="s">
        <v>70</v>
      </c>
      <c r="B57" s="65" t="s">
        <v>49</v>
      </c>
      <c r="C57" s="95">
        <f>'POSEBNI DIO'!D81</f>
        <v>19200</v>
      </c>
      <c r="D57" s="95">
        <f t="shared" si="2"/>
        <v>0</v>
      </c>
      <c r="E57" s="95">
        <f>'POSEBNI DIO'!G81</f>
        <v>19200</v>
      </c>
      <c r="F57" s="155">
        <f t="shared" si="3"/>
        <v>100</v>
      </c>
      <c r="G57" s="95"/>
      <c r="H57" s="95"/>
      <c r="I57" s="95"/>
    </row>
    <row r="58" ht="15" customHeight="1" spans="1:9">
      <c r="A58" s="65" t="s">
        <v>56</v>
      </c>
      <c r="B58" s="65"/>
      <c r="C58" s="95">
        <f>'POSEBNI DIO'!D88</f>
        <v>6769</v>
      </c>
      <c r="D58" s="95">
        <f t="shared" si="2"/>
        <v>2000</v>
      </c>
      <c r="E58" s="95">
        <f>'POSEBNI DIO'!G88</f>
        <v>8769</v>
      </c>
      <c r="F58" s="155">
        <f t="shared" si="3"/>
        <v>129.546461811198</v>
      </c>
      <c r="G58" s="95"/>
      <c r="H58" s="95"/>
      <c r="I58" s="95"/>
    </row>
    <row r="59" ht="15" customHeight="1" spans="1:9">
      <c r="A59" s="65" t="s">
        <v>80</v>
      </c>
      <c r="B59" s="65"/>
      <c r="C59" s="95">
        <v>0</v>
      </c>
      <c r="D59" s="95">
        <f t="shared" si="2"/>
        <v>0</v>
      </c>
      <c r="E59" s="95">
        <v>0</v>
      </c>
      <c r="F59" s="155">
        <v>0</v>
      </c>
      <c r="G59" s="95"/>
      <c r="H59" s="95"/>
      <c r="I59" s="95"/>
    </row>
    <row r="60" ht="15" customHeight="1" spans="1:9">
      <c r="A60" s="65" t="s">
        <v>53</v>
      </c>
      <c r="B60" s="65" t="s">
        <v>49</v>
      </c>
      <c r="C60" s="95">
        <f>'POSEBNI DIO'!D93</f>
        <v>18400</v>
      </c>
      <c r="D60" s="95">
        <f t="shared" si="2"/>
        <v>2280</v>
      </c>
      <c r="E60" s="95">
        <f>'POSEBNI DIO'!G93</f>
        <v>20680</v>
      </c>
      <c r="F60" s="155">
        <f t="shared" si="3"/>
        <v>112.391304347826</v>
      </c>
      <c r="G60" s="95"/>
      <c r="H60" s="95"/>
      <c r="I60" s="95"/>
    </row>
    <row r="61" ht="15" spans="1:9">
      <c r="A61" s="65" t="s">
        <v>61</v>
      </c>
      <c r="B61" s="65" t="s">
        <v>49</v>
      </c>
      <c r="C61" s="95">
        <v>0</v>
      </c>
      <c r="D61" s="95">
        <f t="shared" si="2"/>
        <v>0</v>
      </c>
      <c r="E61" s="95">
        <v>0</v>
      </c>
      <c r="F61" s="155">
        <v>0</v>
      </c>
      <c r="G61" s="95"/>
      <c r="H61" s="95"/>
      <c r="I61" s="95"/>
    </row>
    <row r="62" spans="2:7">
      <c r="B62" s="62"/>
      <c r="G62" s="144"/>
    </row>
    <row r="63" spans="2:7">
      <c r="B63" s="62"/>
      <c r="G63" s="144"/>
    </row>
    <row r="64" spans="2:7">
      <c r="B64" s="62"/>
      <c r="G64" s="144"/>
    </row>
    <row r="65" spans="3:7">
      <c r="C65" s="144"/>
      <c r="D65" s="156"/>
      <c r="E65" s="156"/>
      <c r="F65" s="156"/>
      <c r="G65" s="144"/>
    </row>
    <row r="66" spans="3:7">
      <c r="C66" s="144"/>
      <c r="D66" s="156"/>
      <c r="E66" s="156"/>
      <c r="F66" s="156"/>
      <c r="G66" s="144"/>
    </row>
    <row r="67" spans="3:7">
      <c r="C67" s="144"/>
      <c r="D67" s="156"/>
      <c r="E67" s="156"/>
      <c r="F67" s="156"/>
      <c r="G67" s="144"/>
    </row>
    <row r="68" spans="3:7">
      <c r="C68" s="144"/>
      <c r="D68" s="156"/>
      <c r="E68" s="156"/>
      <c r="F68" s="156"/>
      <c r="G68" s="144"/>
    </row>
    <row r="69" spans="3:7">
      <c r="C69" s="144"/>
      <c r="D69" s="156"/>
      <c r="E69" s="156"/>
      <c r="F69" s="156"/>
      <c r="G69" s="144"/>
    </row>
    <row r="70" spans="3:7">
      <c r="C70" s="144"/>
      <c r="D70" s="156"/>
      <c r="E70" s="156"/>
      <c r="F70" s="156"/>
      <c r="G70" s="144"/>
    </row>
    <row r="71" spans="3:7">
      <c r="C71" s="144"/>
      <c r="D71" s="156"/>
      <c r="E71" s="156"/>
      <c r="F71" s="156"/>
      <c r="G71" s="144"/>
    </row>
    <row r="72" spans="3:7">
      <c r="C72" s="144"/>
      <c r="D72" s="156"/>
      <c r="E72" s="156"/>
      <c r="F72" s="156"/>
      <c r="G72" s="144"/>
    </row>
    <row r="73" spans="3:7">
      <c r="C73" s="144"/>
      <c r="D73" s="156"/>
      <c r="E73" s="156"/>
      <c r="F73" s="156"/>
      <c r="G73" s="144"/>
    </row>
    <row r="74" spans="3:7">
      <c r="C74" s="144"/>
      <c r="D74" s="156"/>
      <c r="E74" s="156"/>
      <c r="F74" s="156"/>
      <c r="G74" s="144"/>
    </row>
    <row r="75" spans="3:7">
      <c r="C75" s="144"/>
      <c r="D75" s="156"/>
      <c r="E75" s="156"/>
      <c r="F75" s="156"/>
      <c r="G75" s="144"/>
    </row>
    <row r="76" spans="3:7">
      <c r="C76" s="144"/>
      <c r="D76" s="156"/>
      <c r="E76" s="156"/>
      <c r="F76" s="156"/>
      <c r="G76" s="144"/>
    </row>
    <row r="77" spans="3:7">
      <c r="C77" s="144"/>
      <c r="D77" s="156"/>
      <c r="E77" s="156"/>
      <c r="F77" s="156"/>
      <c r="G77" s="144"/>
    </row>
    <row r="78" spans="3:7">
      <c r="C78" s="144"/>
      <c r="D78" s="156"/>
      <c r="E78" s="156"/>
      <c r="F78" s="156"/>
      <c r="G78" s="144"/>
    </row>
    <row r="79" ht="118.5" hidden="1" customHeight="1" spans="1:7">
      <c r="A79" s="99" t="s">
        <v>81</v>
      </c>
      <c r="B79" s="99" t="s">
        <v>49</v>
      </c>
      <c r="C79" s="144">
        <v>129.4338</v>
      </c>
      <c r="D79" s="156">
        <v>0</v>
      </c>
      <c r="E79" s="156">
        <v>0</v>
      </c>
      <c r="F79" s="156"/>
      <c r="G79" s="144">
        <v>0</v>
      </c>
    </row>
    <row r="80" ht="118.5" hidden="1" customHeight="1" spans="1:7">
      <c r="A80" s="99" t="s">
        <v>82</v>
      </c>
      <c r="B80" s="99" t="s">
        <v>49</v>
      </c>
      <c r="C80" s="144">
        <v>129.4338</v>
      </c>
      <c r="D80" s="156">
        <v>0</v>
      </c>
      <c r="E80" s="156">
        <v>0</v>
      </c>
      <c r="F80" s="156"/>
      <c r="G80" s="144">
        <v>0</v>
      </c>
    </row>
    <row r="81" ht="118.5" hidden="1" customHeight="1" spans="1:7">
      <c r="A81" s="99" t="s">
        <v>63</v>
      </c>
      <c r="B81" s="99" t="s">
        <v>49</v>
      </c>
      <c r="C81" s="144">
        <v>151.9847</v>
      </c>
      <c r="D81" s="156">
        <v>0</v>
      </c>
      <c r="E81" s="156">
        <v>0</v>
      </c>
      <c r="F81" s="156"/>
      <c r="G81" s="144">
        <v>0</v>
      </c>
    </row>
    <row r="82" ht="118.5" hidden="1" customHeight="1" spans="1:7">
      <c r="A82" s="99" t="s">
        <v>70</v>
      </c>
      <c r="B82" s="99" t="s">
        <v>49</v>
      </c>
      <c r="C82" s="144">
        <v>151.9847</v>
      </c>
      <c r="D82" s="156">
        <v>0</v>
      </c>
      <c r="E82" s="156">
        <v>0</v>
      </c>
      <c r="F82" s="156"/>
      <c r="G82" s="144">
        <v>0</v>
      </c>
    </row>
    <row r="83" ht="118.5" hidden="1" customHeight="1" spans="1:7">
      <c r="A83" s="99" t="s">
        <v>83</v>
      </c>
      <c r="B83" s="99" t="s">
        <v>49</v>
      </c>
      <c r="C83" s="144">
        <v>63.9855</v>
      </c>
      <c r="D83" s="156">
        <v>0</v>
      </c>
      <c r="E83" s="156">
        <v>0</v>
      </c>
      <c r="F83" s="156"/>
      <c r="G83" s="144">
        <v>0</v>
      </c>
    </row>
    <row r="84" ht="118.5" hidden="1" customHeight="1" spans="1:7">
      <c r="A84" s="99" t="s">
        <v>73</v>
      </c>
      <c r="B84" s="99" t="s">
        <v>49</v>
      </c>
      <c r="C84" s="144">
        <v>63.9855</v>
      </c>
      <c r="D84" s="156">
        <v>0</v>
      </c>
      <c r="E84" s="156">
        <v>0</v>
      </c>
      <c r="F84" s="156"/>
      <c r="G84" s="144">
        <v>0</v>
      </c>
    </row>
    <row r="85" ht="118.5" hidden="1" customHeight="1" spans="1:7">
      <c r="A85" s="99" t="s">
        <v>84</v>
      </c>
      <c r="B85" s="99" t="s">
        <v>49</v>
      </c>
      <c r="C85" s="144">
        <v>0</v>
      </c>
      <c r="D85" s="156">
        <v>0</v>
      </c>
      <c r="E85" s="156">
        <v>0</v>
      </c>
      <c r="F85" s="156"/>
      <c r="G85" s="144">
        <v>0</v>
      </c>
    </row>
    <row r="86" ht="118.5" hidden="1" customHeight="1" spans="1:7">
      <c r="A86" s="99" t="s">
        <v>71</v>
      </c>
      <c r="B86" s="99" t="s">
        <v>49</v>
      </c>
      <c r="C86" s="144">
        <v>0</v>
      </c>
      <c r="D86" s="156">
        <v>0</v>
      </c>
      <c r="E86" s="156">
        <v>0</v>
      </c>
      <c r="F86" s="156"/>
      <c r="G86" s="144">
        <v>0</v>
      </c>
    </row>
    <row r="87" ht="118.5" hidden="1" customHeight="1" spans="1:7">
      <c r="A87" s="99" t="s">
        <v>53</v>
      </c>
      <c r="B87" s="99" t="s">
        <v>49</v>
      </c>
      <c r="C87" s="144">
        <v>0</v>
      </c>
      <c r="D87" s="156">
        <v>0</v>
      </c>
      <c r="E87" s="156">
        <v>0</v>
      </c>
      <c r="F87" s="156"/>
      <c r="G87" s="144">
        <v>0</v>
      </c>
    </row>
  </sheetData>
  <mergeCells count="81">
    <mergeCell ref="A1:B1"/>
    <mergeCell ref="A2:F2"/>
    <mergeCell ref="A3:F3"/>
    <mergeCell ref="A5:F5"/>
    <mergeCell ref="B6:D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</mergeCells>
  <pageMargins left="0.7" right="0.7" top="0.75" bottom="0.75" header="0.3" footer="0.3"/>
  <pageSetup paperSize="9" scale="72" orientation="portrait"/>
  <headerFooter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="60" zoomScaleNormal="100" workbookViewId="0">
      <selection activeCell="C6" sqref="C6"/>
    </sheetView>
  </sheetViews>
  <sheetFormatPr defaultColWidth="9.18095238095238" defaultRowHeight="12.75" outlineLevelCol="5"/>
  <cols>
    <col min="1" max="1" width="14.8190476190476" style="99" customWidth="1"/>
    <col min="2" max="2" width="40.8190476190476" style="99" customWidth="1"/>
    <col min="3" max="3" width="17.2666666666667" style="99" customWidth="1"/>
    <col min="4" max="4" width="18.5428571428571" style="99" customWidth="1"/>
    <col min="5" max="5" width="19.1809523809524" style="99" customWidth="1"/>
    <col min="6" max="6" width="11.8190476190476" style="99" customWidth="1"/>
    <col min="7" max="7" width="0.457142857142857" style="99" hidden="1" customWidth="1"/>
    <col min="8" max="8" width="11.5428571428571" style="99" hidden="1" customWidth="1"/>
    <col min="9" max="9" width="0.457142857142857" style="99" hidden="1" customWidth="1"/>
    <col min="10" max="10" width="8" style="99" hidden="1" customWidth="1"/>
    <col min="11" max="11" width="8.45714285714286" style="99" hidden="1" customWidth="1"/>
    <col min="12" max="12" width="8.72380952380952" style="99" customWidth="1"/>
    <col min="13" max="13" width="5.72380952380952" style="99" customWidth="1"/>
    <col min="14" max="14" width="5.18095238095238" style="99" customWidth="1"/>
    <col min="15" max="15" width="8.72380952380952" style="99" customWidth="1"/>
    <col min="16" max="16384" width="9.18095238095238" style="99"/>
  </cols>
  <sheetData>
    <row r="2" ht="15" customHeight="1" spans="1:6">
      <c r="A2" s="100" t="s">
        <v>85</v>
      </c>
      <c r="B2" s="100"/>
      <c r="C2" s="100"/>
      <c r="D2" s="100"/>
      <c r="E2" s="100"/>
      <c r="F2" s="100"/>
    </row>
    <row r="3" ht="15" customHeight="1" spans="1:6">
      <c r="A3" s="101"/>
      <c r="B3" s="101"/>
      <c r="C3" s="101"/>
      <c r="D3" s="101"/>
      <c r="E3" s="101"/>
      <c r="F3" s="101"/>
    </row>
    <row r="4" ht="15" customHeight="1" spans="1:6">
      <c r="A4" s="100" t="s">
        <v>86</v>
      </c>
      <c r="B4" s="64"/>
      <c r="C4" s="64"/>
      <c r="D4" s="64"/>
      <c r="E4" s="64"/>
      <c r="F4" s="64"/>
    </row>
    <row r="5" spans="1:6">
      <c r="A5" s="102" t="s">
        <v>87</v>
      </c>
      <c r="B5" s="102"/>
      <c r="C5" s="102"/>
      <c r="D5" s="102"/>
      <c r="E5" s="102"/>
      <c r="F5" s="102"/>
    </row>
    <row r="6" ht="15.75" spans="1:2">
      <c r="A6" s="103" t="s">
        <v>88</v>
      </c>
      <c r="B6" s="103" t="s">
        <v>89</v>
      </c>
    </row>
    <row r="10" spans="1:6">
      <c r="A10" s="104" t="s">
        <v>90</v>
      </c>
      <c r="B10" s="105"/>
      <c r="C10" s="105"/>
      <c r="D10" s="105"/>
      <c r="E10" s="105"/>
      <c r="F10" s="106"/>
    </row>
    <row r="11" ht="25.5" spans="1:6">
      <c r="A11" s="107" t="s">
        <v>91</v>
      </c>
      <c r="B11" s="108"/>
      <c r="C11" s="109" t="s">
        <v>8</v>
      </c>
      <c r="D11" s="110" t="s">
        <v>9</v>
      </c>
      <c r="E11" s="111" t="s">
        <v>10</v>
      </c>
      <c r="F11" s="112" t="s">
        <v>40</v>
      </c>
    </row>
    <row r="12" spans="1:6">
      <c r="A12" s="113"/>
      <c r="B12" s="114"/>
      <c r="C12" s="115" t="s">
        <v>92</v>
      </c>
      <c r="D12" s="116" t="s">
        <v>93</v>
      </c>
      <c r="E12" s="117" t="s">
        <v>94</v>
      </c>
      <c r="F12" s="118" t="s">
        <v>95</v>
      </c>
    </row>
    <row r="13" spans="1:6">
      <c r="A13" s="119" t="s">
        <v>96</v>
      </c>
      <c r="B13" s="120"/>
      <c r="C13" s="121">
        <f>C15+C17</f>
        <v>2129971</v>
      </c>
      <c r="D13" s="121">
        <f>D15+D17</f>
        <v>28187</v>
      </c>
      <c r="E13" s="121">
        <f>E15+E17</f>
        <v>2158158</v>
      </c>
      <c r="F13" s="122">
        <f>(E13/C13)*100</f>
        <v>101.323351350793</v>
      </c>
    </row>
    <row r="14" ht="15" spans="1:6">
      <c r="A14" s="123" t="s">
        <v>97</v>
      </c>
      <c r="B14" s="124"/>
      <c r="C14" s="125"/>
      <c r="D14" s="125"/>
      <c r="E14" s="125"/>
      <c r="F14" s="126"/>
    </row>
    <row r="15" ht="15" spans="1:6">
      <c r="A15" s="127" t="s">
        <v>98</v>
      </c>
      <c r="B15" s="128"/>
      <c r="C15" s="129">
        <v>1579508</v>
      </c>
      <c r="D15" s="129">
        <f>E15-C15</f>
        <v>-6082</v>
      </c>
      <c r="E15" s="129">
        <v>1573426</v>
      </c>
      <c r="F15" s="130">
        <f>(E15/C15)*100</f>
        <v>99.6149433874346</v>
      </c>
    </row>
    <row r="16" spans="1:6">
      <c r="A16" s="131" t="s">
        <v>99</v>
      </c>
      <c r="B16" s="132"/>
      <c r="C16" s="129"/>
      <c r="D16" s="129"/>
      <c r="E16" s="129"/>
      <c r="F16" s="130"/>
    </row>
    <row r="17" ht="15" customHeight="1" spans="1:6">
      <c r="A17" s="133" t="s">
        <v>100</v>
      </c>
      <c r="B17" s="134"/>
      <c r="C17" s="129">
        <v>550463</v>
      </c>
      <c r="D17" s="129">
        <f>E17-C17</f>
        <v>34269</v>
      </c>
      <c r="E17" s="129">
        <v>584732</v>
      </c>
      <c r="F17" s="130">
        <f>(E17/C17)*100</f>
        <v>106.225486544963</v>
      </c>
    </row>
  </sheetData>
  <mergeCells count="8">
    <mergeCell ref="A1:B1"/>
    <mergeCell ref="A2:F2"/>
    <mergeCell ref="A4:F4"/>
    <mergeCell ref="A5:F5"/>
    <mergeCell ref="A10:F10"/>
    <mergeCell ref="A11:B11"/>
    <mergeCell ref="A12:B12"/>
    <mergeCell ref="A17:B17"/>
  </mergeCells>
  <pageMargins left="0.7" right="0.7" top="0.75" bottom="0.75" header="0.3" footer="0.3"/>
  <pageSetup paperSize="9" scale="7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view="pageBreakPreview" zoomScale="60" zoomScaleNormal="100" topLeftCell="A34" workbookViewId="0">
      <selection activeCell="G9" sqref="G9"/>
    </sheetView>
  </sheetViews>
  <sheetFormatPr defaultColWidth="9.18095238095238" defaultRowHeight="15"/>
  <cols>
    <col min="1" max="2" width="7.45714285714286" style="62" customWidth="1"/>
    <col min="3" max="3" width="16.5428571428571" style="62" customWidth="1"/>
    <col min="4" max="4" width="8.72380952380952" style="62" customWidth="1"/>
    <col min="5" max="5" width="25.2666666666667" style="62" customWidth="1"/>
    <col min="6" max="8" width="15.7238095238095" style="62" customWidth="1"/>
    <col min="9" max="9" width="13.8190476190476" style="62" customWidth="1"/>
    <col min="10" max="16384" width="9.18095238095238" style="62"/>
  </cols>
  <sheetData>
    <row r="1" spans="1:9">
      <c r="A1" s="63" t="s">
        <v>101</v>
      </c>
      <c r="B1" s="64"/>
      <c r="C1" s="64"/>
      <c r="D1" s="64"/>
      <c r="E1" s="64"/>
      <c r="F1" s="64"/>
      <c r="G1" s="64"/>
      <c r="H1" s="64"/>
      <c r="I1" s="64"/>
    </row>
    <row r="2" spans="1:9">
      <c r="A2" s="65" t="s">
        <v>102</v>
      </c>
      <c r="B2" s="65"/>
      <c r="C2" s="65"/>
      <c r="D2" s="65"/>
      <c r="E2" s="65"/>
      <c r="F2" s="65"/>
      <c r="G2" s="65"/>
      <c r="H2" s="65"/>
      <c r="I2" s="65"/>
    </row>
    <row r="3" spans="1:9">
      <c r="A3" s="66"/>
      <c r="B3" s="66"/>
      <c r="C3" s="66"/>
      <c r="D3" s="66"/>
      <c r="E3" s="66"/>
      <c r="F3" s="66"/>
      <c r="G3" s="66"/>
      <c r="H3" s="66"/>
      <c r="I3" s="66"/>
    </row>
    <row r="4" spans="1:9">
      <c r="A4" s="67" t="s">
        <v>103</v>
      </c>
      <c r="B4" s="67"/>
      <c r="C4" s="68"/>
      <c r="D4" s="68"/>
      <c r="E4" s="68"/>
      <c r="F4" s="68"/>
      <c r="G4" s="68"/>
      <c r="H4" s="68"/>
      <c r="I4" s="68"/>
    </row>
    <row r="5" ht="15.75" spans="1:9">
      <c r="A5" s="69"/>
      <c r="B5" s="69"/>
      <c r="C5" s="70"/>
      <c r="D5" s="70"/>
      <c r="E5" s="70"/>
      <c r="F5" s="70"/>
      <c r="G5" s="70"/>
      <c r="H5" s="71"/>
      <c r="I5" s="71"/>
    </row>
    <row r="6" ht="25.5" spans="1:9">
      <c r="A6" s="194" t="s">
        <v>7</v>
      </c>
      <c r="B6" s="73"/>
      <c r="C6" s="73"/>
      <c r="D6" s="73"/>
      <c r="E6" s="73"/>
      <c r="F6" s="74"/>
      <c r="G6" s="75" t="s">
        <v>8</v>
      </c>
      <c r="H6" s="75" t="s">
        <v>9</v>
      </c>
      <c r="I6" s="96" t="s">
        <v>10</v>
      </c>
    </row>
    <row r="7" spans="1:9">
      <c r="A7" s="76"/>
      <c r="B7" s="77"/>
      <c r="C7" s="77"/>
      <c r="D7" s="77"/>
      <c r="E7" s="77"/>
      <c r="F7" s="78"/>
      <c r="G7" s="79" t="s">
        <v>6</v>
      </c>
      <c r="H7" s="79" t="s">
        <v>6</v>
      </c>
      <c r="I7" s="97" t="s">
        <v>6</v>
      </c>
    </row>
    <row r="8" spans="1:9">
      <c r="A8" s="80" t="s">
        <v>104</v>
      </c>
      <c r="B8" s="81"/>
      <c r="C8" s="81"/>
      <c r="D8" s="81"/>
      <c r="E8" s="81"/>
      <c r="F8" s="82"/>
      <c r="G8" s="83">
        <f t="shared" ref="G8:I9" si="0">(G9)</f>
        <v>100</v>
      </c>
      <c r="H8" s="83">
        <f t="shared" si="0"/>
        <v>11769</v>
      </c>
      <c r="I8" s="83">
        <f>(I9)</f>
        <v>7870</v>
      </c>
    </row>
    <row r="9" ht="15.75" spans="1:9">
      <c r="A9" s="84">
        <v>9</v>
      </c>
      <c r="B9" s="85"/>
      <c r="C9" s="86" t="s">
        <v>105</v>
      </c>
      <c r="D9" s="87"/>
      <c r="E9" s="87"/>
      <c r="F9" s="87"/>
      <c r="G9" s="88">
        <f t="shared" si="0"/>
        <v>100</v>
      </c>
      <c r="H9" s="88">
        <f>(H10)</f>
        <v>11769</v>
      </c>
      <c r="I9" s="88">
        <f t="shared" si="0"/>
        <v>7870</v>
      </c>
    </row>
    <row r="10" ht="15.75" spans="1:9">
      <c r="A10" s="84">
        <v>92</v>
      </c>
      <c r="B10" s="85"/>
      <c r="C10" s="86" t="s">
        <v>106</v>
      </c>
      <c r="D10" s="87"/>
      <c r="E10" s="87"/>
      <c r="F10" s="87"/>
      <c r="G10" s="88">
        <f>SUM(G11-G17)</f>
        <v>100</v>
      </c>
      <c r="H10" s="88">
        <f>SUM(H11-H17)</f>
        <v>11769</v>
      </c>
      <c r="I10" s="88">
        <f>SUM(I11-I17)</f>
        <v>7870</v>
      </c>
    </row>
    <row r="11" ht="15.75" spans="1:9">
      <c r="A11" s="84">
        <v>9221</v>
      </c>
      <c r="B11" s="85"/>
      <c r="C11" s="86" t="s">
        <v>107</v>
      </c>
      <c r="D11" s="87"/>
      <c r="E11" s="87"/>
      <c r="F11" s="87"/>
      <c r="G11" s="88">
        <f>SUM(G12:G15)</f>
        <v>100</v>
      </c>
      <c r="H11" s="88">
        <f>SUM(H12:H15)</f>
        <v>14024</v>
      </c>
      <c r="I11" s="88">
        <f>SUM(I12:I15)</f>
        <v>14024</v>
      </c>
    </row>
    <row r="12" ht="15.75" spans="1:9">
      <c r="A12" s="84"/>
      <c r="B12" s="89" t="s">
        <v>108</v>
      </c>
      <c r="C12" s="86" t="s">
        <v>109</v>
      </c>
      <c r="D12" s="87"/>
      <c r="E12" s="87"/>
      <c r="F12" s="87"/>
      <c r="G12" s="88">
        <v>0</v>
      </c>
      <c r="H12" s="88">
        <v>2768</v>
      </c>
      <c r="I12" s="88">
        <v>2768</v>
      </c>
    </row>
    <row r="13" ht="15.75" spans="1:9">
      <c r="A13" s="84"/>
      <c r="B13" s="85" t="s">
        <v>110</v>
      </c>
      <c r="C13" s="86" t="s">
        <v>111</v>
      </c>
      <c r="D13" s="87"/>
      <c r="E13" s="87"/>
      <c r="F13" s="87"/>
      <c r="G13" s="88">
        <v>0</v>
      </c>
      <c r="H13" s="88">
        <v>0</v>
      </c>
      <c r="I13" s="88">
        <v>0</v>
      </c>
    </row>
    <row r="14" ht="15.75" spans="1:9">
      <c r="A14" s="84"/>
      <c r="B14" s="85" t="s">
        <v>112</v>
      </c>
      <c r="C14" s="86" t="s">
        <v>113</v>
      </c>
      <c r="D14" s="87"/>
      <c r="E14" s="87"/>
      <c r="F14" s="87"/>
      <c r="G14" s="88">
        <v>0</v>
      </c>
      <c r="H14" s="88">
        <v>4338</v>
      </c>
      <c r="I14" s="88">
        <v>4338</v>
      </c>
    </row>
    <row r="15" ht="15.75" spans="1:9">
      <c r="A15" s="84"/>
      <c r="B15" s="85" t="s">
        <v>114</v>
      </c>
      <c r="C15" s="86" t="s">
        <v>115</v>
      </c>
      <c r="D15" s="87"/>
      <c r="E15" s="87"/>
      <c r="F15" s="87"/>
      <c r="G15" s="88">
        <v>100</v>
      </c>
      <c r="H15" s="88">
        <v>6918</v>
      </c>
      <c r="I15" s="88">
        <v>6918</v>
      </c>
    </row>
    <row r="16" ht="15.75" spans="1:9">
      <c r="A16" s="84"/>
      <c r="B16" s="85" t="s">
        <v>116</v>
      </c>
      <c r="C16" s="86" t="s">
        <v>117</v>
      </c>
      <c r="D16" s="87"/>
      <c r="E16" s="87"/>
      <c r="F16" s="87"/>
      <c r="G16" s="88">
        <v>0</v>
      </c>
      <c r="H16" s="88">
        <v>0</v>
      </c>
      <c r="I16" s="88">
        <v>0</v>
      </c>
    </row>
    <row r="17" ht="15.75" spans="1:9">
      <c r="A17" s="84">
        <v>9222</v>
      </c>
      <c r="B17" s="85"/>
      <c r="C17" s="86" t="s">
        <v>118</v>
      </c>
      <c r="D17" s="87"/>
      <c r="E17" s="87"/>
      <c r="F17" s="87"/>
      <c r="G17" s="88">
        <f>SUM(G18:G22)</f>
        <v>0</v>
      </c>
      <c r="H17" s="88">
        <f>SUM(H18:H22)</f>
        <v>2255</v>
      </c>
      <c r="I17" s="88">
        <f>SUM(I18:I22)</f>
        <v>6154</v>
      </c>
    </row>
    <row r="18" ht="15.75" spans="1:9">
      <c r="A18" s="85"/>
      <c r="B18" s="84" t="s">
        <v>119</v>
      </c>
      <c r="C18" s="90" t="s">
        <v>120</v>
      </c>
      <c r="D18" s="87"/>
      <c r="E18" s="87"/>
      <c r="F18" s="87"/>
      <c r="G18" s="88">
        <v>0</v>
      </c>
      <c r="H18" s="88">
        <v>0</v>
      </c>
      <c r="I18" s="88">
        <v>3899</v>
      </c>
    </row>
    <row r="19" ht="15.75" spans="1:11">
      <c r="A19" s="85"/>
      <c r="B19" s="84" t="s">
        <v>121</v>
      </c>
      <c r="C19" s="90" t="s">
        <v>122</v>
      </c>
      <c r="D19" s="87"/>
      <c r="E19" s="87"/>
      <c r="F19" s="87"/>
      <c r="G19" s="88">
        <v>0</v>
      </c>
      <c r="H19" s="88">
        <v>0</v>
      </c>
      <c r="I19" s="88">
        <v>0</v>
      </c>
      <c r="K19" s="98"/>
    </row>
    <row r="20" ht="15.75" spans="1:11">
      <c r="A20" s="85"/>
      <c r="B20" s="84" t="s">
        <v>119</v>
      </c>
      <c r="C20" s="90" t="s">
        <v>123</v>
      </c>
      <c r="D20" s="87"/>
      <c r="E20" s="87"/>
      <c r="F20" s="87"/>
      <c r="G20" s="88">
        <v>0</v>
      </c>
      <c r="H20" s="88">
        <v>0</v>
      </c>
      <c r="I20" s="88">
        <v>0</v>
      </c>
      <c r="K20" s="98"/>
    </row>
    <row r="21" ht="15.75" spans="1:9">
      <c r="A21" s="85"/>
      <c r="B21" s="91" t="s">
        <v>112</v>
      </c>
      <c r="C21" s="90" t="s">
        <v>124</v>
      </c>
      <c r="D21" s="87"/>
      <c r="E21" s="87"/>
      <c r="F21" s="87"/>
      <c r="G21" s="88">
        <v>0</v>
      </c>
      <c r="H21" s="88">
        <v>2255</v>
      </c>
      <c r="I21" s="88">
        <v>2255</v>
      </c>
    </row>
    <row r="22" ht="15.75" spans="1:11">
      <c r="A22" s="85"/>
      <c r="B22" s="91" t="s">
        <v>125</v>
      </c>
      <c r="C22" s="90" t="s">
        <v>126</v>
      </c>
      <c r="D22" s="87"/>
      <c r="E22" s="87"/>
      <c r="F22" s="87"/>
      <c r="G22" s="88">
        <v>0</v>
      </c>
      <c r="H22" s="88">
        <v>0</v>
      </c>
      <c r="I22" s="88">
        <v>0</v>
      </c>
      <c r="K22" s="98"/>
    </row>
    <row r="23" ht="28.5" customHeight="1" spans="1:9">
      <c r="A23" s="92" t="s">
        <v>28</v>
      </c>
      <c r="B23" s="93"/>
      <c r="C23" s="93"/>
      <c r="D23" s="93"/>
      <c r="E23" s="93"/>
      <c r="F23" s="93"/>
      <c r="G23" s="94">
        <f>G11-G17</f>
        <v>100</v>
      </c>
      <c r="H23" s="94">
        <f>H11-H17</f>
        <v>11769</v>
      </c>
      <c r="I23" s="94">
        <f>I11-I17</f>
        <v>7870</v>
      </c>
    </row>
    <row r="37" spans="1:6">
      <c r="A37" s="65"/>
      <c r="B37" s="65"/>
      <c r="C37" s="95"/>
      <c r="D37" s="95"/>
      <c r="E37" s="95"/>
      <c r="F37" s="95"/>
    </row>
    <row r="38" spans="1:6">
      <c r="A38" s="65"/>
      <c r="B38" s="65"/>
      <c r="C38" s="95"/>
      <c r="D38" s="95"/>
      <c r="E38" s="95"/>
      <c r="F38" s="95"/>
    </row>
    <row r="39" spans="1:6">
      <c r="A39" s="65"/>
      <c r="B39" s="65"/>
      <c r="C39" s="95"/>
      <c r="D39" s="95"/>
      <c r="E39" s="95"/>
      <c r="F39" s="95"/>
    </row>
    <row r="40" spans="1:6">
      <c r="A40" s="65"/>
      <c r="B40" s="65"/>
      <c r="C40" s="95"/>
      <c r="D40" s="95"/>
      <c r="E40" s="95"/>
      <c r="F40" s="95"/>
    </row>
    <row r="41" spans="1:6">
      <c r="A41" s="65"/>
      <c r="B41" s="65"/>
      <c r="C41" s="95"/>
      <c r="D41" s="95"/>
      <c r="E41" s="95"/>
      <c r="F41" s="95"/>
    </row>
    <row r="48" spans="1:6">
      <c r="A48" s="65"/>
      <c r="B48" s="65"/>
      <c r="C48" s="95"/>
      <c r="D48" s="95"/>
      <c r="E48" s="95"/>
      <c r="F48" s="95"/>
    </row>
    <row r="49" spans="1:6">
      <c r="A49" s="65"/>
      <c r="B49" s="65"/>
      <c r="C49" s="95"/>
      <c r="D49" s="95"/>
      <c r="E49" s="95"/>
      <c r="F49" s="95"/>
    </row>
    <row r="50" spans="1:6">
      <c r="A50" s="65"/>
      <c r="B50" s="65"/>
      <c r="C50" s="95"/>
      <c r="D50" s="95"/>
      <c r="E50" s="95"/>
      <c r="F50" s="95"/>
    </row>
  </sheetData>
  <mergeCells count="14">
    <mergeCell ref="A1:I1"/>
    <mergeCell ref="A2:I2"/>
    <mergeCell ref="A4:I4"/>
    <mergeCell ref="A8:F8"/>
    <mergeCell ref="A23:F23"/>
    <mergeCell ref="A37:B37"/>
    <mergeCell ref="A38:B38"/>
    <mergeCell ref="A39:B39"/>
    <mergeCell ref="A40:B40"/>
    <mergeCell ref="A41:B41"/>
    <mergeCell ref="A48:B48"/>
    <mergeCell ref="A49:B49"/>
    <mergeCell ref="A50:B50"/>
    <mergeCell ref="A6:F7"/>
  </mergeCells>
  <pageMargins left="0.7" right="0.7" top="0.75" bottom="0.75" header="0.3" footer="0.3"/>
  <pageSetup paperSize="9" scale="69" orientation="portrait"/>
  <headerFooter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3"/>
  <sheetViews>
    <sheetView showGridLines="0" view="pageBreakPreview" zoomScale="60" zoomScaleNormal="100" topLeftCell="A30" workbookViewId="0">
      <selection activeCell="A4" sqref="A4:J4"/>
    </sheetView>
  </sheetViews>
  <sheetFormatPr defaultColWidth="9" defaultRowHeight="15"/>
  <cols>
    <col min="1" max="1" width="14.8190476190476" customWidth="1"/>
    <col min="2" max="2" width="13.4571428571429" customWidth="1"/>
    <col min="3" max="3" width="58" customWidth="1"/>
    <col min="4" max="5" width="14.8190476190476" customWidth="1"/>
    <col min="6" max="6" width="12.1809523809524" customWidth="1"/>
    <col min="7" max="7" width="14.8190476190476" customWidth="1"/>
    <col min="8" max="8" width="9" hidden="1" customWidth="1"/>
    <col min="9" max="9" width="1.26666666666667" customWidth="1"/>
  </cols>
  <sheetData>
    <row r="1" ht="15.75" spans="1:10">
      <c r="A1" s="22" t="s">
        <v>127</v>
      </c>
      <c r="B1" s="22"/>
      <c r="C1" s="22"/>
      <c r="D1" s="22"/>
      <c r="E1" s="22"/>
      <c r="F1" s="22"/>
      <c r="G1" s="22"/>
      <c r="H1" s="23"/>
      <c r="I1" s="23"/>
      <c r="J1" s="23"/>
    </row>
    <row r="2" ht="15.75" spans="1:10">
      <c r="A2" s="22"/>
      <c r="B2" s="22"/>
      <c r="C2" s="22"/>
      <c r="D2" s="22"/>
      <c r="E2" s="22"/>
      <c r="F2" s="22"/>
      <c r="G2" s="22"/>
      <c r="H2" s="23"/>
      <c r="I2" s="23"/>
      <c r="J2" s="23"/>
    </row>
    <row r="3" spans="1:10">
      <c r="A3" s="24" t="s">
        <v>128</v>
      </c>
      <c r="B3" s="24"/>
      <c r="C3" s="24"/>
      <c r="D3" s="24"/>
      <c r="E3" s="24"/>
      <c r="F3" s="24"/>
      <c r="G3" s="24"/>
      <c r="H3" s="23"/>
      <c r="I3" s="23"/>
      <c r="J3" s="23"/>
    </row>
    <row r="4" spans="1:10">
      <c r="A4" s="25" t="s">
        <v>129</v>
      </c>
      <c r="B4" s="26"/>
      <c r="C4" s="26"/>
      <c r="D4" s="26"/>
      <c r="E4" s="26"/>
      <c r="F4" s="26"/>
      <c r="G4" s="26"/>
      <c r="H4" s="26"/>
      <c r="I4" s="26"/>
      <c r="J4" s="26"/>
    </row>
    <row r="5" ht="17.15" customHeight="1" spans="1:10">
      <c r="A5" s="27"/>
      <c r="B5" s="28"/>
      <c r="C5" s="27"/>
      <c r="D5" s="27"/>
      <c r="E5" s="27"/>
      <c r="F5" s="27"/>
      <c r="G5" s="29"/>
      <c r="H5" s="27"/>
      <c r="I5" s="27"/>
      <c r="J5" s="27"/>
    </row>
    <row r="6" spans="1:10">
      <c r="A6" s="30" t="s">
        <v>130</v>
      </c>
      <c r="B6" s="30" t="s">
        <v>131</v>
      </c>
      <c r="C6" s="30" t="s">
        <v>132</v>
      </c>
      <c r="D6" s="31" t="s">
        <v>133</v>
      </c>
      <c r="E6" s="31" t="s">
        <v>134</v>
      </c>
      <c r="F6" s="31" t="s">
        <v>135</v>
      </c>
      <c r="G6" s="31" t="s">
        <v>136</v>
      </c>
      <c r="H6" s="23"/>
      <c r="I6" s="23"/>
      <c r="J6" s="23"/>
    </row>
    <row r="7" spans="1:7">
      <c r="A7" s="32" t="s">
        <v>49</v>
      </c>
      <c r="B7" s="32" t="s">
        <v>49</v>
      </c>
      <c r="C7" s="33" t="s">
        <v>137</v>
      </c>
      <c r="D7" s="34">
        <v>2129971</v>
      </c>
      <c r="E7" s="34">
        <v>1227514.24</v>
      </c>
      <c r="F7" s="34">
        <v>1.32</v>
      </c>
      <c r="G7" s="34">
        <v>2158158</v>
      </c>
    </row>
    <row r="8" spans="1:7">
      <c r="A8" s="35" t="s">
        <v>138</v>
      </c>
      <c r="B8" s="35" t="s">
        <v>139</v>
      </c>
      <c r="C8" s="36" t="s">
        <v>50</v>
      </c>
      <c r="D8" s="37">
        <v>2129971</v>
      </c>
      <c r="E8" s="37">
        <v>1227514.24</v>
      </c>
      <c r="F8" s="37">
        <v>1.32</v>
      </c>
      <c r="G8" s="37">
        <v>2158158</v>
      </c>
    </row>
    <row r="9" spans="1:7">
      <c r="A9" s="38" t="s">
        <v>140</v>
      </c>
      <c r="B9" s="38" t="s">
        <v>141</v>
      </c>
      <c r="C9" s="39" t="s">
        <v>142</v>
      </c>
      <c r="D9" s="40">
        <v>2129971</v>
      </c>
      <c r="E9" s="40">
        <v>1227514.24</v>
      </c>
      <c r="F9" s="40">
        <v>1.32</v>
      </c>
      <c r="G9" s="40">
        <v>2158158</v>
      </c>
    </row>
    <row r="10" spans="1:7">
      <c r="A10" s="41" t="s">
        <v>143</v>
      </c>
      <c r="B10" s="41" t="s">
        <v>144</v>
      </c>
      <c r="C10" s="42" t="s">
        <v>145</v>
      </c>
      <c r="D10" s="43">
        <v>2129971</v>
      </c>
      <c r="E10" s="43">
        <v>1227514.24</v>
      </c>
      <c r="F10" s="43">
        <v>1.32</v>
      </c>
      <c r="G10" s="43">
        <v>2158158</v>
      </c>
    </row>
    <row r="11" ht="22.5" spans="1:7">
      <c r="A11" s="44" t="s">
        <v>146</v>
      </c>
      <c r="B11" s="44" t="s">
        <v>147</v>
      </c>
      <c r="C11" s="45" t="s">
        <v>148</v>
      </c>
      <c r="D11" s="46">
        <v>2129971</v>
      </c>
      <c r="E11" s="46">
        <v>1227514.24</v>
      </c>
      <c r="F11" s="46">
        <v>1.32</v>
      </c>
      <c r="G11" s="46">
        <v>2158158</v>
      </c>
    </row>
    <row r="12" spans="1:7">
      <c r="A12" s="47" t="s">
        <v>149</v>
      </c>
      <c r="B12" s="47" t="s">
        <v>150</v>
      </c>
      <c r="C12" s="48" t="s">
        <v>151</v>
      </c>
      <c r="D12" s="49">
        <v>1579508</v>
      </c>
      <c r="E12" s="49">
        <v>956757.2</v>
      </c>
      <c r="F12" s="49">
        <v>-0.39</v>
      </c>
      <c r="G12" s="49">
        <v>1573426</v>
      </c>
    </row>
    <row r="13" spans="1:7">
      <c r="A13" s="50" t="s">
        <v>152</v>
      </c>
      <c r="B13" s="50" t="s">
        <v>153</v>
      </c>
      <c r="C13" s="51" t="s">
        <v>154</v>
      </c>
      <c r="D13" s="52">
        <v>200000</v>
      </c>
      <c r="E13" s="52">
        <v>94498.43</v>
      </c>
      <c r="F13" s="52">
        <v>4</v>
      </c>
      <c r="G13" s="52">
        <v>208000</v>
      </c>
    </row>
    <row r="14" spans="1:7">
      <c r="A14" s="53" t="s">
        <v>155</v>
      </c>
      <c r="B14" s="53" t="s">
        <v>119</v>
      </c>
      <c r="C14" s="54" t="s">
        <v>156</v>
      </c>
      <c r="D14" s="55">
        <v>93700</v>
      </c>
      <c r="E14" s="55">
        <v>26895.04</v>
      </c>
      <c r="F14" s="55">
        <v>6.94</v>
      </c>
      <c r="G14" s="55">
        <v>100200</v>
      </c>
    </row>
    <row r="15" spans="1:7">
      <c r="A15" s="56" t="s">
        <v>49</v>
      </c>
      <c r="B15" s="56" t="s">
        <v>157</v>
      </c>
      <c r="C15" s="57" t="s">
        <v>154</v>
      </c>
      <c r="D15" s="58">
        <v>93700</v>
      </c>
      <c r="E15" s="58">
        <v>26895.04</v>
      </c>
      <c r="F15" s="58">
        <v>6.94</v>
      </c>
      <c r="G15" s="58">
        <v>100200</v>
      </c>
    </row>
    <row r="16" spans="1:7">
      <c r="A16" s="59" t="s">
        <v>158</v>
      </c>
      <c r="B16" s="59" t="s">
        <v>159</v>
      </c>
      <c r="C16" s="60" t="s">
        <v>160</v>
      </c>
      <c r="D16" s="61">
        <v>5000</v>
      </c>
      <c r="E16" s="61">
        <v>1642.1</v>
      </c>
      <c r="F16" s="61">
        <v>106</v>
      </c>
      <c r="G16" s="61">
        <v>10300</v>
      </c>
    </row>
    <row r="17" spans="1:7">
      <c r="A17" s="59" t="s">
        <v>161</v>
      </c>
      <c r="B17" s="59" t="s">
        <v>162</v>
      </c>
      <c r="C17" s="60" t="s">
        <v>163</v>
      </c>
      <c r="D17" s="61">
        <v>35000</v>
      </c>
      <c r="E17" s="61">
        <v>8349.21</v>
      </c>
      <c r="F17" s="61">
        <v>0</v>
      </c>
      <c r="G17" s="61">
        <v>35000</v>
      </c>
    </row>
    <row r="18" spans="1:7">
      <c r="A18" s="59" t="s">
        <v>164</v>
      </c>
      <c r="B18" s="59" t="s">
        <v>165</v>
      </c>
      <c r="C18" s="60" t="s">
        <v>166</v>
      </c>
      <c r="D18" s="61">
        <v>46000</v>
      </c>
      <c r="E18" s="61">
        <v>12489.77</v>
      </c>
      <c r="F18" s="61">
        <v>0</v>
      </c>
      <c r="G18" s="61">
        <v>46000</v>
      </c>
    </row>
    <row r="19" spans="1:7">
      <c r="A19" s="59" t="s">
        <v>167</v>
      </c>
      <c r="B19" s="59" t="s">
        <v>168</v>
      </c>
      <c r="C19" s="60" t="s">
        <v>169</v>
      </c>
      <c r="D19" s="61">
        <v>5000</v>
      </c>
      <c r="E19" s="61">
        <v>3513.96</v>
      </c>
      <c r="F19" s="61">
        <v>-6</v>
      </c>
      <c r="G19" s="61">
        <v>4700</v>
      </c>
    </row>
    <row r="20" spans="1:7">
      <c r="A20" s="59" t="s">
        <v>170</v>
      </c>
      <c r="B20" s="59" t="s">
        <v>171</v>
      </c>
      <c r="C20" s="60" t="s">
        <v>172</v>
      </c>
      <c r="D20" s="61">
        <v>2700</v>
      </c>
      <c r="E20" s="61">
        <v>900</v>
      </c>
      <c r="F20" s="61">
        <v>55.56</v>
      </c>
      <c r="G20" s="61">
        <v>4200</v>
      </c>
    </row>
    <row r="21" spans="1:7">
      <c r="A21" s="53" t="s">
        <v>155</v>
      </c>
      <c r="B21" s="53" t="s">
        <v>108</v>
      </c>
      <c r="C21" s="54" t="s">
        <v>173</v>
      </c>
      <c r="D21" s="55">
        <v>3000</v>
      </c>
      <c r="E21" s="55">
        <v>0</v>
      </c>
      <c r="F21" s="55">
        <v>50</v>
      </c>
      <c r="G21" s="55">
        <v>4500</v>
      </c>
    </row>
    <row r="22" spans="1:7">
      <c r="A22" s="56" t="s">
        <v>49</v>
      </c>
      <c r="B22" s="56" t="s">
        <v>157</v>
      </c>
      <c r="C22" s="57" t="s">
        <v>154</v>
      </c>
      <c r="D22" s="58">
        <v>3000</v>
      </c>
      <c r="E22" s="58">
        <v>0</v>
      </c>
      <c r="F22" s="58">
        <v>50</v>
      </c>
      <c r="G22" s="58">
        <v>4500</v>
      </c>
    </row>
    <row r="23" spans="1:7">
      <c r="A23" s="59" t="s">
        <v>174</v>
      </c>
      <c r="B23" s="59" t="s">
        <v>175</v>
      </c>
      <c r="C23" s="60" t="s">
        <v>176</v>
      </c>
      <c r="D23" s="61">
        <v>1000</v>
      </c>
      <c r="E23" s="61">
        <v>0</v>
      </c>
      <c r="F23" s="61">
        <v>100</v>
      </c>
      <c r="G23" s="61">
        <v>2000</v>
      </c>
    </row>
    <row r="24" spans="1:7">
      <c r="A24" s="59" t="s">
        <v>177</v>
      </c>
      <c r="B24" s="59" t="s">
        <v>159</v>
      </c>
      <c r="C24" s="60" t="s">
        <v>160</v>
      </c>
      <c r="D24" s="61">
        <v>750</v>
      </c>
      <c r="E24" s="61">
        <v>0</v>
      </c>
      <c r="F24" s="61">
        <v>0</v>
      </c>
      <c r="G24" s="61">
        <v>750</v>
      </c>
    </row>
    <row r="25" spans="1:7">
      <c r="A25" s="59" t="s">
        <v>178</v>
      </c>
      <c r="B25" s="59" t="s">
        <v>179</v>
      </c>
      <c r="C25" s="60" t="s">
        <v>180</v>
      </c>
      <c r="D25" s="61">
        <v>750</v>
      </c>
      <c r="E25" s="61">
        <v>0</v>
      </c>
      <c r="F25" s="61">
        <v>0</v>
      </c>
      <c r="G25" s="61">
        <v>750</v>
      </c>
    </row>
    <row r="26" spans="1:7">
      <c r="A26" s="59" t="s">
        <v>181</v>
      </c>
      <c r="B26" s="59" t="s">
        <v>165</v>
      </c>
      <c r="C26" s="60" t="s">
        <v>182</v>
      </c>
      <c r="D26" s="61">
        <v>500</v>
      </c>
      <c r="E26" s="61">
        <v>0</v>
      </c>
      <c r="F26" s="61">
        <v>0</v>
      </c>
      <c r="G26" s="61">
        <v>500</v>
      </c>
    </row>
    <row r="27" spans="1:7">
      <c r="A27" s="59" t="s">
        <v>183</v>
      </c>
      <c r="B27" s="59" t="s">
        <v>184</v>
      </c>
      <c r="C27" s="60" t="s">
        <v>185</v>
      </c>
      <c r="D27" s="61">
        <v>0</v>
      </c>
      <c r="E27" s="61">
        <v>0</v>
      </c>
      <c r="F27" s="61">
        <v>100</v>
      </c>
      <c r="G27" s="61">
        <v>500</v>
      </c>
    </row>
    <row r="28" spans="1:7">
      <c r="A28" s="53" t="s">
        <v>155</v>
      </c>
      <c r="B28" s="53" t="s">
        <v>121</v>
      </c>
      <c r="C28" s="54" t="s">
        <v>186</v>
      </c>
      <c r="D28" s="55">
        <v>95000</v>
      </c>
      <c r="E28" s="55">
        <v>67603.39</v>
      </c>
      <c r="F28" s="55">
        <v>0</v>
      </c>
      <c r="G28" s="55">
        <v>95000</v>
      </c>
    </row>
    <row r="29" spans="1:7">
      <c r="A29" s="56" t="s">
        <v>49</v>
      </c>
      <c r="B29" s="56" t="s">
        <v>157</v>
      </c>
      <c r="C29" s="57" t="s">
        <v>154</v>
      </c>
      <c r="D29" s="58">
        <v>94000</v>
      </c>
      <c r="E29" s="58">
        <v>67199.51</v>
      </c>
      <c r="F29" s="58">
        <v>0</v>
      </c>
      <c r="G29" s="58">
        <v>94000</v>
      </c>
    </row>
    <row r="30" spans="1:7">
      <c r="A30" s="59" t="s">
        <v>187</v>
      </c>
      <c r="B30" s="59" t="s">
        <v>175</v>
      </c>
      <c r="C30" s="60" t="s">
        <v>176</v>
      </c>
      <c r="D30" s="61">
        <v>5000</v>
      </c>
      <c r="E30" s="61">
        <v>4412.3</v>
      </c>
      <c r="F30" s="61">
        <v>20</v>
      </c>
      <c r="G30" s="61">
        <v>6000</v>
      </c>
    </row>
    <row r="31" spans="1:7">
      <c r="A31" s="59" t="s">
        <v>188</v>
      </c>
      <c r="B31" s="59" t="s">
        <v>189</v>
      </c>
      <c r="C31" s="60" t="s">
        <v>190</v>
      </c>
      <c r="D31" s="61">
        <v>3000</v>
      </c>
      <c r="E31" s="61">
        <v>1419.13</v>
      </c>
      <c r="F31" s="61">
        <v>0</v>
      </c>
      <c r="G31" s="61">
        <v>3000</v>
      </c>
    </row>
    <row r="32" spans="1:7">
      <c r="A32" s="59" t="s">
        <v>191</v>
      </c>
      <c r="B32" s="59" t="s">
        <v>192</v>
      </c>
      <c r="C32" s="60" t="s">
        <v>193</v>
      </c>
      <c r="D32" s="61">
        <v>2500</v>
      </c>
      <c r="E32" s="61">
        <v>2048.3</v>
      </c>
      <c r="F32" s="61">
        <v>20</v>
      </c>
      <c r="G32" s="61">
        <v>3000</v>
      </c>
    </row>
    <row r="33" spans="1:7">
      <c r="A33" s="59" t="s">
        <v>194</v>
      </c>
      <c r="B33" s="59" t="s">
        <v>159</v>
      </c>
      <c r="C33" s="60" t="s">
        <v>160</v>
      </c>
      <c r="D33" s="61">
        <v>10000</v>
      </c>
      <c r="E33" s="61">
        <v>10074.8</v>
      </c>
      <c r="F33" s="61">
        <v>0</v>
      </c>
      <c r="G33" s="61">
        <v>10000</v>
      </c>
    </row>
    <row r="34" spans="1:7">
      <c r="A34" s="59" t="s">
        <v>195</v>
      </c>
      <c r="B34" s="59" t="s">
        <v>162</v>
      </c>
      <c r="C34" s="60" t="s">
        <v>163</v>
      </c>
      <c r="D34" s="61">
        <v>5000</v>
      </c>
      <c r="E34" s="61">
        <v>5000</v>
      </c>
      <c r="F34" s="61">
        <v>0</v>
      </c>
      <c r="G34" s="61">
        <v>5000</v>
      </c>
    </row>
    <row r="35" spans="1:7">
      <c r="A35" s="59" t="s">
        <v>196</v>
      </c>
      <c r="B35" s="59" t="s">
        <v>179</v>
      </c>
      <c r="C35" s="60" t="s">
        <v>197</v>
      </c>
      <c r="D35" s="61">
        <v>12000</v>
      </c>
      <c r="E35" s="61">
        <v>10030.46</v>
      </c>
      <c r="F35" s="61">
        <v>0</v>
      </c>
      <c r="G35" s="61">
        <v>12000</v>
      </c>
    </row>
    <row r="36" spans="1:7">
      <c r="A36" s="59" t="s">
        <v>198</v>
      </c>
      <c r="B36" s="59" t="s">
        <v>199</v>
      </c>
      <c r="C36" s="60" t="s">
        <v>200</v>
      </c>
      <c r="D36" s="61">
        <v>5700</v>
      </c>
      <c r="E36" s="61">
        <v>2597.97</v>
      </c>
      <c r="F36" s="61">
        <v>-9.12</v>
      </c>
      <c r="G36" s="61">
        <v>5180</v>
      </c>
    </row>
    <row r="37" spans="1:7">
      <c r="A37" s="59" t="s">
        <v>201</v>
      </c>
      <c r="B37" s="59" t="s">
        <v>202</v>
      </c>
      <c r="C37" s="60" t="s">
        <v>203</v>
      </c>
      <c r="D37" s="61">
        <v>1500</v>
      </c>
      <c r="E37" s="61">
        <v>387.39</v>
      </c>
      <c r="F37" s="61">
        <v>0</v>
      </c>
      <c r="G37" s="61">
        <v>1500</v>
      </c>
    </row>
    <row r="38" spans="1:7">
      <c r="A38" s="59" t="s">
        <v>204</v>
      </c>
      <c r="B38" s="59" t="s">
        <v>205</v>
      </c>
      <c r="C38" s="60" t="s">
        <v>206</v>
      </c>
      <c r="D38" s="61">
        <v>6650</v>
      </c>
      <c r="E38" s="61">
        <v>4000.78</v>
      </c>
      <c r="F38" s="61">
        <v>0</v>
      </c>
      <c r="G38" s="61">
        <v>6650</v>
      </c>
    </row>
    <row r="39" spans="1:7">
      <c r="A39" s="59" t="s">
        <v>207</v>
      </c>
      <c r="B39" s="59" t="s">
        <v>165</v>
      </c>
      <c r="C39" s="60" t="s">
        <v>208</v>
      </c>
      <c r="D39" s="61">
        <v>5000</v>
      </c>
      <c r="E39" s="61">
        <v>5000</v>
      </c>
      <c r="F39" s="61">
        <v>0</v>
      </c>
      <c r="G39" s="61">
        <v>5000</v>
      </c>
    </row>
    <row r="40" spans="1:7">
      <c r="A40" s="59" t="s">
        <v>209</v>
      </c>
      <c r="B40" s="59" t="s">
        <v>210</v>
      </c>
      <c r="C40" s="60" t="s">
        <v>211</v>
      </c>
      <c r="D40" s="61">
        <v>1000</v>
      </c>
      <c r="E40" s="61">
        <v>1520</v>
      </c>
      <c r="F40" s="61">
        <v>52</v>
      </c>
      <c r="G40" s="61">
        <v>1520</v>
      </c>
    </row>
    <row r="41" spans="1:7">
      <c r="A41" s="59" t="s">
        <v>212</v>
      </c>
      <c r="B41" s="59" t="s">
        <v>213</v>
      </c>
      <c r="C41" s="60" t="s">
        <v>214</v>
      </c>
      <c r="D41" s="61">
        <v>7000</v>
      </c>
      <c r="E41" s="61">
        <v>4238.72</v>
      </c>
      <c r="F41" s="61">
        <v>0</v>
      </c>
      <c r="G41" s="61">
        <v>7000</v>
      </c>
    </row>
    <row r="42" spans="1:7">
      <c r="A42" s="59" t="s">
        <v>215</v>
      </c>
      <c r="B42" s="59" t="s">
        <v>168</v>
      </c>
      <c r="C42" s="60" t="s">
        <v>169</v>
      </c>
      <c r="D42" s="61">
        <v>3000</v>
      </c>
      <c r="E42" s="61">
        <v>863.56</v>
      </c>
      <c r="F42" s="61">
        <v>0</v>
      </c>
      <c r="G42" s="61">
        <v>3000</v>
      </c>
    </row>
    <row r="43" spans="1:7">
      <c r="A43" s="59" t="s">
        <v>216</v>
      </c>
      <c r="B43" s="59" t="s">
        <v>217</v>
      </c>
      <c r="C43" s="60" t="s">
        <v>218</v>
      </c>
      <c r="D43" s="61">
        <v>1500</v>
      </c>
      <c r="E43" s="61">
        <v>567.6</v>
      </c>
      <c r="F43" s="61">
        <v>0</v>
      </c>
      <c r="G43" s="61">
        <v>1500</v>
      </c>
    </row>
    <row r="44" spans="1:7">
      <c r="A44" s="59" t="s">
        <v>219</v>
      </c>
      <c r="B44" s="59" t="s">
        <v>220</v>
      </c>
      <c r="C44" s="60" t="s">
        <v>221</v>
      </c>
      <c r="D44" s="61">
        <v>6050</v>
      </c>
      <c r="E44" s="61">
        <v>2755.1</v>
      </c>
      <c r="F44" s="61">
        <v>0</v>
      </c>
      <c r="G44" s="61">
        <v>6050</v>
      </c>
    </row>
    <row r="45" spans="1:7">
      <c r="A45" s="59" t="s">
        <v>222</v>
      </c>
      <c r="B45" s="59" t="s">
        <v>171</v>
      </c>
      <c r="C45" s="60" t="s">
        <v>223</v>
      </c>
      <c r="D45" s="61">
        <v>9000</v>
      </c>
      <c r="E45" s="61">
        <v>5767.92</v>
      </c>
      <c r="F45" s="61">
        <v>-16.67</v>
      </c>
      <c r="G45" s="61">
        <v>7500</v>
      </c>
    </row>
    <row r="46" spans="1:7">
      <c r="A46" s="59" t="s">
        <v>224</v>
      </c>
      <c r="B46" s="59" t="s">
        <v>225</v>
      </c>
      <c r="C46" s="60" t="s">
        <v>226</v>
      </c>
      <c r="D46" s="61">
        <v>1500</v>
      </c>
      <c r="E46" s="61">
        <v>845.96</v>
      </c>
      <c r="F46" s="61">
        <v>0</v>
      </c>
      <c r="G46" s="61">
        <v>1500</v>
      </c>
    </row>
    <row r="47" spans="1:7">
      <c r="A47" s="59" t="s">
        <v>227</v>
      </c>
      <c r="B47" s="59" t="s">
        <v>228</v>
      </c>
      <c r="C47" s="60" t="s">
        <v>229</v>
      </c>
      <c r="D47" s="61">
        <v>3000</v>
      </c>
      <c r="E47" s="61">
        <v>2131.6</v>
      </c>
      <c r="F47" s="61">
        <v>0</v>
      </c>
      <c r="G47" s="61">
        <v>3000</v>
      </c>
    </row>
    <row r="48" spans="1:7">
      <c r="A48" s="59" t="s">
        <v>230</v>
      </c>
      <c r="B48" s="59" t="s">
        <v>184</v>
      </c>
      <c r="C48" s="60" t="s">
        <v>185</v>
      </c>
      <c r="D48" s="61">
        <v>2200</v>
      </c>
      <c r="E48" s="61">
        <v>2145</v>
      </c>
      <c r="F48" s="61">
        <v>0</v>
      </c>
      <c r="G48" s="61">
        <v>2200</v>
      </c>
    </row>
    <row r="49" spans="1:7">
      <c r="A49" s="59" t="s">
        <v>231</v>
      </c>
      <c r="B49" s="59" t="s">
        <v>232</v>
      </c>
      <c r="C49" s="60" t="s">
        <v>233</v>
      </c>
      <c r="D49" s="61">
        <v>300</v>
      </c>
      <c r="E49" s="61">
        <v>188.09</v>
      </c>
      <c r="F49" s="61">
        <v>0</v>
      </c>
      <c r="G49" s="61">
        <v>300</v>
      </c>
    </row>
    <row r="50" spans="1:7">
      <c r="A50" s="59" t="s">
        <v>234</v>
      </c>
      <c r="B50" s="59" t="s">
        <v>235</v>
      </c>
      <c r="C50" s="60" t="s">
        <v>236</v>
      </c>
      <c r="D50" s="61">
        <v>1300</v>
      </c>
      <c r="E50" s="61">
        <v>329.27</v>
      </c>
      <c r="F50" s="61">
        <v>0</v>
      </c>
      <c r="G50" s="61">
        <v>1300</v>
      </c>
    </row>
    <row r="51" spans="1:7">
      <c r="A51" s="59" t="s">
        <v>237</v>
      </c>
      <c r="B51" s="59" t="s">
        <v>238</v>
      </c>
      <c r="C51" s="60" t="s">
        <v>239</v>
      </c>
      <c r="D51" s="61">
        <v>800</v>
      </c>
      <c r="E51" s="61">
        <v>0</v>
      </c>
      <c r="F51" s="61">
        <v>0</v>
      </c>
      <c r="G51" s="61">
        <v>800</v>
      </c>
    </row>
    <row r="52" spans="1:7">
      <c r="A52" s="59" t="s">
        <v>240</v>
      </c>
      <c r="B52" s="59" t="s">
        <v>241</v>
      </c>
      <c r="C52" s="60" t="s">
        <v>242</v>
      </c>
      <c r="D52" s="61">
        <v>1000</v>
      </c>
      <c r="E52" s="61">
        <v>875.56</v>
      </c>
      <c r="F52" s="61">
        <v>0</v>
      </c>
      <c r="G52" s="61">
        <v>1000</v>
      </c>
    </row>
    <row r="53" spans="1:7">
      <c r="A53" s="56" t="s">
        <v>49</v>
      </c>
      <c r="B53" s="56" t="s">
        <v>243</v>
      </c>
      <c r="C53" s="57" t="s">
        <v>244</v>
      </c>
      <c r="D53" s="58">
        <v>1000</v>
      </c>
      <c r="E53" s="58">
        <v>403.88</v>
      </c>
      <c r="F53" s="58">
        <v>0</v>
      </c>
      <c r="G53" s="58">
        <v>1000</v>
      </c>
    </row>
    <row r="54" spans="1:7">
      <c r="A54" s="59" t="s">
        <v>245</v>
      </c>
      <c r="B54" s="59" t="s">
        <v>246</v>
      </c>
      <c r="C54" s="60" t="s">
        <v>247</v>
      </c>
      <c r="D54" s="61">
        <v>700</v>
      </c>
      <c r="E54" s="61">
        <v>403.88</v>
      </c>
      <c r="F54" s="61">
        <v>0</v>
      </c>
      <c r="G54" s="61">
        <v>700</v>
      </c>
    </row>
    <row r="55" spans="1:7">
      <c r="A55" s="59" t="s">
        <v>248</v>
      </c>
      <c r="B55" s="59" t="s">
        <v>249</v>
      </c>
      <c r="C55" s="60" t="s">
        <v>250</v>
      </c>
      <c r="D55" s="61">
        <v>150</v>
      </c>
      <c r="E55" s="61">
        <v>0</v>
      </c>
      <c r="F55" s="61">
        <v>0</v>
      </c>
      <c r="G55" s="61">
        <v>150</v>
      </c>
    </row>
    <row r="56" spans="1:7">
      <c r="A56" s="59" t="s">
        <v>251</v>
      </c>
      <c r="B56" s="59" t="s">
        <v>252</v>
      </c>
      <c r="C56" s="60" t="s">
        <v>253</v>
      </c>
      <c r="D56" s="61">
        <v>150</v>
      </c>
      <c r="E56" s="61">
        <v>0</v>
      </c>
      <c r="F56" s="61">
        <v>0</v>
      </c>
      <c r="G56" s="61">
        <v>150</v>
      </c>
    </row>
    <row r="57" spans="1:7">
      <c r="A57" s="53" t="s">
        <v>155</v>
      </c>
      <c r="B57" s="53" t="s">
        <v>112</v>
      </c>
      <c r="C57" s="54" t="s">
        <v>254</v>
      </c>
      <c r="D57" s="55">
        <v>8300</v>
      </c>
      <c r="E57" s="55">
        <v>0</v>
      </c>
      <c r="F57" s="55">
        <v>0</v>
      </c>
      <c r="G57" s="55">
        <v>8300</v>
      </c>
    </row>
    <row r="58" spans="1:7">
      <c r="A58" s="56" t="s">
        <v>49</v>
      </c>
      <c r="B58" s="56" t="s">
        <v>255</v>
      </c>
      <c r="C58" s="57" t="s">
        <v>256</v>
      </c>
      <c r="D58" s="58">
        <v>7300</v>
      </c>
      <c r="E58" s="58">
        <v>0</v>
      </c>
      <c r="F58" s="58">
        <v>0</v>
      </c>
      <c r="G58" s="58">
        <v>7300</v>
      </c>
    </row>
    <row r="59" spans="1:7">
      <c r="A59" s="59" t="s">
        <v>257</v>
      </c>
      <c r="B59" s="59" t="s">
        <v>258</v>
      </c>
      <c r="C59" s="60" t="s">
        <v>259</v>
      </c>
      <c r="D59" s="61">
        <v>7300</v>
      </c>
      <c r="E59" s="61">
        <v>0</v>
      </c>
      <c r="F59" s="61">
        <v>0</v>
      </c>
      <c r="G59" s="61">
        <v>7300</v>
      </c>
    </row>
    <row r="60" spans="1:7">
      <c r="A60" s="56" t="s">
        <v>49</v>
      </c>
      <c r="B60" s="56" t="s">
        <v>260</v>
      </c>
      <c r="C60" s="57" t="s">
        <v>261</v>
      </c>
      <c r="D60" s="58">
        <v>1000</v>
      </c>
      <c r="E60" s="58">
        <v>0</v>
      </c>
      <c r="F60" s="58">
        <v>0</v>
      </c>
      <c r="G60" s="58">
        <v>1000</v>
      </c>
    </row>
    <row r="61" spans="1:7">
      <c r="A61" s="59" t="s">
        <v>262</v>
      </c>
      <c r="B61" s="59" t="s">
        <v>263</v>
      </c>
      <c r="C61" s="60" t="s">
        <v>264</v>
      </c>
      <c r="D61" s="61">
        <v>1000</v>
      </c>
      <c r="E61" s="61">
        <v>0</v>
      </c>
      <c r="F61" s="61">
        <v>0</v>
      </c>
      <c r="G61" s="61">
        <v>1000</v>
      </c>
    </row>
    <row r="62" spans="1:7">
      <c r="A62" s="50" t="s">
        <v>152</v>
      </c>
      <c r="B62" s="50" t="s">
        <v>265</v>
      </c>
      <c r="C62" s="51" t="s">
        <v>266</v>
      </c>
      <c r="D62" s="52">
        <v>1335139</v>
      </c>
      <c r="E62" s="52">
        <v>839017.16</v>
      </c>
      <c r="F62" s="52">
        <v>-1.38</v>
      </c>
      <c r="G62" s="52">
        <v>1316777</v>
      </c>
    </row>
    <row r="63" spans="1:7">
      <c r="A63" s="53" t="s">
        <v>155</v>
      </c>
      <c r="B63" s="53" t="s">
        <v>112</v>
      </c>
      <c r="C63" s="54" t="s">
        <v>254</v>
      </c>
      <c r="D63" s="55">
        <v>1335139</v>
      </c>
      <c r="E63" s="55">
        <v>839017.16</v>
      </c>
      <c r="F63" s="55">
        <v>-1.38</v>
      </c>
      <c r="G63" s="55">
        <v>1316777</v>
      </c>
    </row>
    <row r="64" spans="1:7">
      <c r="A64" s="56" t="s">
        <v>49</v>
      </c>
      <c r="B64" s="56" t="s">
        <v>267</v>
      </c>
      <c r="C64" s="57" t="s">
        <v>268</v>
      </c>
      <c r="D64" s="58">
        <v>1266539</v>
      </c>
      <c r="E64" s="58">
        <v>797589.4</v>
      </c>
      <c r="F64" s="58">
        <v>-0.71</v>
      </c>
      <c r="G64" s="58">
        <v>1257574</v>
      </c>
    </row>
    <row r="65" spans="1:7">
      <c r="A65" s="59" t="s">
        <v>269</v>
      </c>
      <c r="B65" s="59" t="s">
        <v>270</v>
      </c>
      <c r="C65" s="60" t="s">
        <v>271</v>
      </c>
      <c r="D65" s="61">
        <v>985000</v>
      </c>
      <c r="E65" s="61">
        <v>638924.64</v>
      </c>
      <c r="F65" s="61">
        <v>0.52</v>
      </c>
      <c r="G65" s="61">
        <v>990100</v>
      </c>
    </row>
    <row r="66" spans="1:7">
      <c r="A66" s="59" t="s">
        <v>272</v>
      </c>
      <c r="B66" s="59" t="s">
        <v>270</v>
      </c>
      <c r="C66" s="60" t="s">
        <v>273</v>
      </c>
      <c r="D66" s="61">
        <v>20039</v>
      </c>
      <c r="E66" s="61">
        <v>6396.06</v>
      </c>
      <c r="F66" s="61">
        <v>-68.08</v>
      </c>
      <c r="G66" s="61">
        <v>6397</v>
      </c>
    </row>
    <row r="67" spans="1:7">
      <c r="A67" s="59" t="s">
        <v>274</v>
      </c>
      <c r="B67" s="59" t="s">
        <v>275</v>
      </c>
      <c r="C67" s="60" t="s">
        <v>276</v>
      </c>
      <c r="D67" s="61">
        <v>25000</v>
      </c>
      <c r="E67" s="61">
        <v>15250.07</v>
      </c>
      <c r="F67" s="61">
        <v>0</v>
      </c>
      <c r="G67" s="61">
        <v>25000</v>
      </c>
    </row>
    <row r="68" spans="1:7">
      <c r="A68" s="59" t="s">
        <v>277</v>
      </c>
      <c r="B68" s="59" t="s">
        <v>278</v>
      </c>
      <c r="C68" s="60" t="s">
        <v>279</v>
      </c>
      <c r="D68" s="61">
        <v>16000</v>
      </c>
      <c r="E68" s="61">
        <v>9926.83</v>
      </c>
      <c r="F68" s="61">
        <v>0</v>
      </c>
      <c r="G68" s="61">
        <v>16000</v>
      </c>
    </row>
    <row r="69" spans="1:7">
      <c r="A69" s="59" t="s">
        <v>280</v>
      </c>
      <c r="B69" s="59" t="s">
        <v>281</v>
      </c>
      <c r="C69" s="60" t="s">
        <v>282</v>
      </c>
      <c r="D69" s="61">
        <v>50000</v>
      </c>
      <c r="E69" s="61">
        <v>21214.64</v>
      </c>
      <c r="F69" s="61">
        <v>0</v>
      </c>
      <c r="G69" s="61">
        <v>50000</v>
      </c>
    </row>
    <row r="70" spans="1:7">
      <c r="A70" s="59" t="s">
        <v>283</v>
      </c>
      <c r="B70" s="59" t="s">
        <v>284</v>
      </c>
      <c r="C70" s="60" t="s">
        <v>285</v>
      </c>
      <c r="D70" s="61">
        <v>170000</v>
      </c>
      <c r="E70" s="61">
        <v>105800.72</v>
      </c>
      <c r="F70" s="61">
        <v>0</v>
      </c>
      <c r="G70" s="61">
        <v>170000</v>
      </c>
    </row>
    <row r="71" spans="1:7">
      <c r="A71" s="59" t="s">
        <v>286</v>
      </c>
      <c r="B71" s="59" t="s">
        <v>287</v>
      </c>
      <c r="C71" s="60" t="s">
        <v>288</v>
      </c>
      <c r="D71" s="61">
        <v>500</v>
      </c>
      <c r="E71" s="61">
        <v>76.44</v>
      </c>
      <c r="F71" s="61">
        <v>-84.6</v>
      </c>
      <c r="G71" s="61">
        <v>77</v>
      </c>
    </row>
    <row r="72" spans="1:7">
      <c r="A72" s="56" t="s">
        <v>49</v>
      </c>
      <c r="B72" s="56" t="s">
        <v>157</v>
      </c>
      <c r="C72" s="57" t="s">
        <v>154</v>
      </c>
      <c r="D72" s="58">
        <v>63600</v>
      </c>
      <c r="E72" s="58">
        <v>39203.88</v>
      </c>
      <c r="F72" s="58">
        <v>-10.41</v>
      </c>
      <c r="G72" s="58">
        <v>56979</v>
      </c>
    </row>
    <row r="73" spans="1:7">
      <c r="A73" s="59" t="s">
        <v>289</v>
      </c>
      <c r="B73" s="59" t="s">
        <v>290</v>
      </c>
      <c r="C73" s="60" t="s">
        <v>291</v>
      </c>
      <c r="D73" s="61">
        <v>50000</v>
      </c>
      <c r="E73" s="61">
        <v>33594.57</v>
      </c>
      <c r="F73" s="61">
        <v>0</v>
      </c>
      <c r="G73" s="61">
        <v>50000</v>
      </c>
    </row>
    <row r="74" spans="1:7">
      <c r="A74" s="59" t="s">
        <v>292</v>
      </c>
      <c r="B74" s="59" t="s">
        <v>235</v>
      </c>
      <c r="C74" s="60" t="s">
        <v>293</v>
      </c>
      <c r="D74" s="61">
        <v>4000</v>
      </c>
      <c r="E74" s="61">
        <v>2632</v>
      </c>
      <c r="F74" s="61">
        <v>0</v>
      </c>
      <c r="G74" s="61">
        <v>4000</v>
      </c>
    </row>
    <row r="75" spans="1:7">
      <c r="A75" s="59" t="s">
        <v>294</v>
      </c>
      <c r="B75" s="59" t="s">
        <v>235</v>
      </c>
      <c r="C75" s="60" t="s">
        <v>236</v>
      </c>
      <c r="D75" s="61">
        <v>4600</v>
      </c>
      <c r="E75" s="61">
        <v>475.21</v>
      </c>
      <c r="F75" s="61">
        <v>-89.65</v>
      </c>
      <c r="G75" s="61">
        <v>476</v>
      </c>
    </row>
    <row r="76" spans="1:7">
      <c r="A76" s="59" t="s">
        <v>295</v>
      </c>
      <c r="B76" s="59" t="s">
        <v>238</v>
      </c>
      <c r="C76" s="60" t="s">
        <v>239</v>
      </c>
      <c r="D76" s="61">
        <v>5000</v>
      </c>
      <c r="E76" s="61">
        <v>2502.1</v>
      </c>
      <c r="F76" s="61">
        <v>-49.94</v>
      </c>
      <c r="G76" s="61">
        <v>2503</v>
      </c>
    </row>
    <row r="77" spans="1:7">
      <c r="A77" s="56" t="s">
        <v>49</v>
      </c>
      <c r="B77" s="56" t="s">
        <v>243</v>
      </c>
      <c r="C77" s="57" t="s">
        <v>244</v>
      </c>
      <c r="D77" s="58">
        <v>5000</v>
      </c>
      <c r="E77" s="58">
        <v>2223.88</v>
      </c>
      <c r="F77" s="58">
        <v>-55.52</v>
      </c>
      <c r="G77" s="58">
        <v>2224</v>
      </c>
    </row>
    <row r="78" spans="1:7">
      <c r="A78" s="59" t="s">
        <v>296</v>
      </c>
      <c r="B78" s="59" t="s">
        <v>249</v>
      </c>
      <c r="C78" s="60" t="s">
        <v>250</v>
      </c>
      <c r="D78" s="61">
        <v>5000</v>
      </c>
      <c r="E78" s="61">
        <v>2223.88</v>
      </c>
      <c r="F78" s="61">
        <v>-55.52</v>
      </c>
      <c r="G78" s="61">
        <v>2224</v>
      </c>
    </row>
    <row r="79" spans="1:7">
      <c r="A79" s="50" t="s">
        <v>297</v>
      </c>
      <c r="B79" s="50" t="s">
        <v>298</v>
      </c>
      <c r="C79" s="51" t="s">
        <v>299</v>
      </c>
      <c r="D79" s="52">
        <v>44369</v>
      </c>
      <c r="E79" s="52">
        <v>23241.61</v>
      </c>
      <c r="F79" s="52">
        <v>9.65</v>
      </c>
      <c r="G79" s="52">
        <v>48649</v>
      </c>
    </row>
    <row r="80" spans="1:7">
      <c r="A80" s="53" t="s">
        <v>155</v>
      </c>
      <c r="B80" s="53" t="s">
        <v>119</v>
      </c>
      <c r="C80" s="54" t="s">
        <v>156</v>
      </c>
      <c r="D80" s="55">
        <v>19200</v>
      </c>
      <c r="E80" s="55">
        <v>11164.27</v>
      </c>
      <c r="F80" s="55">
        <v>0</v>
      </c>
      <c r="G80" s="55">
        <v>19200</v>
      </c>
    </row>
    <row r="81" spans="1:7">
      <c r="A81" s="56" t="s">
        <v>49</v>
      </c>
      <c r="B81" s="56" t="s">
        <v>300</v>
      </c>
      <c r="C81" s="57" t="s">
        <v>301</v>
      </c>
      <c r="D81" s="58">
        <v>19200</v>
      </c>
      <c r="E81" s="58">
        <v>11164.27</v>
      </c>
      <c r="F81" s="58">
        <v>0</v>
      </c>
      <c r="G81" s="58">
        <v>19200</v>
      </c>
    </row>
    <row r="82" spans="1:7">
      <c r="A82" s="59" t="s">
        <v>302</v>
      </c>
      <c r="B82" s="59" t="s">
        <v>303</v>
      </c>
      <c r="C82" s="60" t="s">
        <v>304</v>
      </c>
      <c r="D82" s="61">
        <v>13000</v>
      </c>
      <c r="E82" s="61">
        <v>10613.9</v>
      </c>
      <c r="F82" s="61">
        <v>-15.77</v>
      </c>
      <c r="G82" s="61">
        <v>10950</v>
      </c>
    </row>
    <row r="83" spans="1:7">
      <c r="A83" s="59" t="s">
        <v>305</v>
      </c>
      <c r="B83" s="59" t="s">
        <v>306</v>
      </c>
      <c r="C83" s="60" t="s">
        <v>307</v>
      </c>
      <c r="D83" s="61">
        <v>0</v>
      </c>
      <c r="E83" s="61">
        <v>0</v>
      </c>
      <c r="F83" s="61">
        <v>100</v>
      </c>
      <c r="G83" s="61">
        <v>200</v>
      </c>
    </row>
    <row r="84" spans="1:7">
      <c r="A84" s="59" t="s">
        <v>308</v>
      </c>
      <c r="B84" s="59" t="s">
        <v>309</v>
      </c>
      <c r="C84" s="60" t="s">
        <v>310</v>
      </c>
      <c r="D84" s="61">
        <v>1000</v>
      </c>
      <c r="E84" s="61">
        <v>0</v>
      </c>
      <c r="F84" s="61">
        <v>-15</v>
      </c>
      <c r="G84" s="61">
        <v>850</v>
      </c>
    </row>
    <row r="85" spans="1:7">
      <c r="A85" s="59" t="s">
        <v>311</v>
      </c>
      <c r="B85" s="59" t="s">
        <v>312</v>
      </c>
      <c r="C85" s="60" t="s">
        <v>313</v>
      </c>
      <c r="D85" s="61">
        <v>4000</v>
      </c>
      <c r="E85" s="61">
        <v>0</v>
      </c>
      <c r="F85" s="61">
        <v>50</v>
      </c>
      <c r="G85" s="61">
        <v>6000</v>
      </c>
    </row>
    <row r="86" spans="1:7">
      <c r="A86" s="59" t="s">
        <v>314</v>
      </c>
      <c r="B86" s="59" t="s">
        <v>315</v>
      </c>
      <c r="C86" s="60" t="s">
        <v>316</v>
      </c>
      <c r="D86" s="61">
        <v>1200</v>
      </c>
      <c r="E86" s="61">
        <v>550.37</v>
      </c>
      <c r="F86" s="61">
        <v>0</v>
      </c>
      <c r="G86" s="61">
        <v>1200</v>
      </c>
    </row>
    <row r="87" spans="1:7">
      <c r="A87" s="53" t="s">
        <v>155</v>
      </c>
      <c r="B87" s="53" t="s">
        <v>108</v>
      </c>
      <c r="C87" s="54" t="s">
        <v>173</v>
      </c>
      <c r="D87" s="55">
        <v>6769</v>
      </c>
      <c r="E87" s="55">
        <v>4555.74</v>
      </c>
      <c r="F87" s="55">
        <v>29.55</v>
      </c>
      <c r="G87" s="55">
        <v>8769</v>
      </c>
    </row>
    <row r="88" spans="1:7">
      <c r="A88" s="56" t="s">
        <v>49</v>
      </c>
      <c r="B88" s="56" t="s">
        <v>300</v>
      </c>
      <c r="C88" s="57" t="s">
        <v>301</v>
      </c>
      <c r="D88" s="58">
        <v>6769</v>
      </c>
      <c r="E88" s="58">
        <v>4555.74</v>
      </c>
      <c r="F88" s="58">
        <v>29.55</v>
      </c>
      <c r="G88" s="58">
        <v>8769</v>
      </c>
    </row>
    <row r="89" spans="1:7">
      <c r="A89" s="59" t="s">
        <v>317</v>
      </c>
      <c r="B89" s="59" t="s">
        <v>303</v>
      </c>
      <c r="C89" s="60" t="s">
        <v>318</v>
      </c>
      <c r="D89" s="61">
        <v>1769</v>
      </c>
      <c r="E89" s="61">
        <v>0</v>
      </c>
      <c r="F89" s="61">
        <v>0</v>
      </c>
      <c r="G89" s="61">
        <v>1769</v>
      </c>
    </row>
    <row r="90" spans="1:7">
      <c r="A90" s="59" t="s">
        <v>319</v>
      </c>
      <c r="B90" s="59" t="s">
        <v>320</v>
      </c>
      <c r="C90" s="60" t="s">
        <v>321</v>
      </c>
      <c r="D90" s="61">
        <v>0</v>
      </c>
      <c r="E90" s="61">
        <v>0</v>
      </c>
      <c r="F90" s="61">
        <v>100</v>
      </c>
      <c r="G90" s="61">
        <v>2000</v>
      </c>
    </row>
    <row r="91" spans="1:7">
      <c r="A91" s="59" t="s">
        <v>322</v>
      </c>
      <c r="B91" s="59" t="s">
        <v>323</v>
      </c>
      <c r="C91" s="60" t="s">
        <v>324</v>
      </c>
      <c r="D91" s="61">
        <v>5000</v>
      </c>
      <c r="E91" s="61">
        <v>4555.74</v>
      </c>
      <c r="F91" s="61">
        <v>0</v>
      </c>
      <c r="G91" s="61">
        <v>5000</v>
      </c>
    </row>
    <row r="92" spans="1:7">
      <c r="A92" s="53" t="s">
        <v>155</v>
      </c>
      <c r="B92" s="53" t="s">
        <v>112</v>
      </c>
      <c r="C92" s="54" t="s">
        <v>254</v>
      </c>
      <c r="D92" s="55">
        <v>18400</v>
      </c>
      <c r="E92" s="55">
        <v>7521.6</v>
      </c>
      <c r="F92" s="55">
        <v>12.39</v>
      </c>
      <c r="G92" s="55">
        <v>20680</v>
      </c>
    </row>
    <row r="93" spans="1:7">
      <c r="A93" s="56" t="s">
        <v>49</v>
      </c>
      <c r="B93" s="56" t="s">
        <v>300</v>
      </c>
      <c r="C93" s="57" t="s">
        <v>301</v>
      </c>
      <c r="D93" s="58">
        <v>18400</v>
      </c>
      <c r="E93" s="58">
        <v>7521.6</v>
      </c>
      <c r="F93" s="58">
        <v>12.39</v>
      </c>
      <c r="G93" s="58">
        <v>20680</v>
      </c>
    </row>
    <row r="94" spans="1:7">
      <c r="A94" s="59" t="s">
        <v>325</v>
      </c>
      <c r="B94" s="59" t="s">
        <v>320</v>
      </c>
      <c r="C94" s="60" t="s">
        <v>321</v>
      </c>
      <c r="D94" s="61">
        <v>3000</v>
      </c>
      <c r="E94" s="61">
        <v>1511.2</v>
      </c>
      <c r="F94" s="61">
        <v>-47.33</v>
      </c>
      <c r="G94" s="61">
        <v>1580</v>
      </c>
    </row>
    <row r="95" spans="1:7">
      <c r="A95" s="59" t="s">
        <v>326</v>
      </c>
      <c r="B95" s="59" t="s">
        <v>315</v>
      </c>
      <c r="C95" s="60" t="s">
        <v>316</v>
      </c>
      <c r="D95" s="61">
        <v>700</v>
      </c>
      <c r="E95" s="61">
        <v>0</v>
      </c>
      <c r="F95" s="61">
        <v>0</v>
      </c>
      <c r="G95" s="61">
        <v>700</v>
      </c>
    </row>
    <row r="96" spans="1:7">
      <c r="A96" s="59" t="s">
        <v>327</v>
      </c>
      <c r="B96" s="59" t="s">
        <v>315</v>
      </c>
      <c r="C96" s="60" t="s">
        <v>328</v>
      </c>
      <c r="D96" s="61">
        <v>14700</v>
      </c>
      <c r="E96" s="61">
        <v>6010.4</v>
      </c>
      <c r="F96" s="61">
        <v>25.17</v>
      </c>
      <c r="G96" s="61">
        <v>18400</v>
      </c>
    </row>
    <row r="97" spans="1:7">
      <c r="A97" s="47" t="s">
        <v>149</v>
      </c>
      <c r="B97" s="47" t="s">
        <v>329</v>
      </c>
      <c r="C97" s="48" t="s">
        <v>330</v>
      </c>
      <c r="D97" s="49">
        <v>550463</v>
      </c>
      <c r="E97" s="49">
        <v>270757.04</v>
      </c>
      <c r="F97" s="49">
        <v>6.23</v>
      </c>
      <c r="G97" s="49">
        <v>584732</v>
      </c>
    </row>
    <row r="98" spans="1:7">
      <c r="A98" s="50" t="s">
        <v>152</v>
      </c>
      <c r="B98" s="50" t="s">
        <v>331</v>
      </c>
      <c r="C98" s="51" t="s">
        <v>332</v>
      </c>
      <c r="D98" s="52">
        <v>19164</v>
      </c>
      <c r="E98" s="52">
        <v>5368.67</v>
      </c>
      <c r="F98" s="52">
        <v>40.34</v>
      </c>
      <c r="G98" s="52">
        <v>26894</v>
      </c>
    </row>
    <row r="99" spans="1:7">
      <c r="A99" s="53" t="s">
        <v>155</v>
      </c>
      <c r="B99" s="53" t="s">
        <v>119</v>
      </c>
      <c r="C99" s="54" t="s">
        <v>156</v>
      </c>
      <c r="D99" s="55">
        <v>8965</v>
      </c>
      <c r="E99" s="55">
        <v>2843.9</v>
      </c>
      <c r="F99" s="55">
        <v>0</v>
      </c>
      <c r="G99" s="55">
        <v>8965</v>
      </c>
    </row>
    <row r="100" spans="1:7">
      <c r="A100" s="56" t="s">
        <v>49</v>
      </c>
      <c r="B100" s="56" t="s">
        <v>267</v>
      </c>
      <c r="C100" s="57" t="s">
        <v>268</v>
      </c>
      <c r="D100" s="58">
        <v>1165</v>
      </c>
      <c r="E100" s="58">
        <v>0</v>
      </c>
      <c r="F100" s="58">
        <v>0</v>
      </c>
      <c r="G100" s="58">
        <v>1165</v>
      </c>
    </row>
    <row r="101" spans="1:7">
      <c r="A101" s="59" t="s">
        <v>333</v>
      </c>
      <c r="B101" s="59" t="s">
        <v>270</v>
      </c>
      <c r="C101" s="60" t="s">
        <v>334</v>
      </c>
      <c r="D101" s="61">
        <v>1000</v>
      </c>
      <c r="E101" s="61">
        <v>0</v>
      </c>
      <c r="F101" s="61">
        <v>0</v>
      </c>
      <c r="G101" s="61">
        <v>1000</v>
      </c>
    </row>
    <row r="102" spans="1:7">
      <c r="A102" s="59" t="s">
        <v>335</v>
      </c>
      <c r="B102" s="59" t="s">
        <v>284</v>
      </c>
      <c r="C102" s="60" t="s">
        <v>285</v>
      </c>
      <c r="D102" s="61">
        <v>165</v>
      </c>
      <c r="E102" s="61">
        <v>0</v>
      </c>
      <c r="F102" s="61">
        <v>0</v>
      </c>
      <c r="G102" s="61">
        <v>165</v>
      </c>
    </row>
    <row r="103" spans="1:7">
      <c r="A103" s="56" t="s">
        <v>49</v>
      </c>
      <c r="B103" s="56" t="s">
        <v>157</v>
      </c>
      <c r="C103" s="57" t="s">
        <v>154</v>
      </c>
      <c r="D103" s="58">
        <v>7800</v>
      </c>
      <c r="E103" s="58">
        <v>2843.9</v>
      </c>
      <c r="F103" s="58">
        <v>0</v>
      </c>
      <c r="G103" s="58">
        <v>7800</v>
      </c>
    </row>
    <row r="104" spans="1:7">
      <c r="A104" s="59" t="s">
        <v>336</v>
      </c>
      <c r="B104" s="59" t="s">
        <v>220</v>
      </c>
      <c r="C104" s="60" t="s">
        <v>337</v>
      </c>
      <c r="D104" s="61">
        <v>7500</v>
      </c>
      <c r="E104" s="61">
        <v>2843.9</v>
      </c>
      <c r="F104" s="61">
        <v>0</v>
      </c>
      <c r="G104" s="61">
        <v>7500</v>
      </c>
    </row>
    <row r="105" spans="1:7">
      <c r="A105" s="59" t="s">
        <v>338</v>
      </c>
      <c r="B105" s="59" t="s">
        <v>220</v>
      </c>
      <c r="C105" s="60" t="s">
        <v>339</v>
      </c>
      <c r="D105" s="61">
        <v>300</v>
      </c>
      <c r="E105" s="61">
        <v>0</v>
      </c>
      <c r="F105" s="61">
        <v>0</v>
      </c>
      <c r="G105" s="61">
        <v>300</v>
      </c>
    </row>
    <row r="106" spans="1:7">
      <c r="A106" s="53" t="s">
        <v>155</v>
      </c>
      <c r="B106" s="53" t="s">
        <v>108</v>
      </c>
      <c r="C106" s="54" t="s">
        <v>173</v>
      </c>
      <c r="D106" s="55">
        <v>1000</v>
      </c>
      <c r="E106" s="55">
        <v>107.11</v>
      </c>
      <c r="F106" s="55">
        <v>0</v>
      </c>
      <c r="G106" s="55">
        <v>1000</v>
      </c>
    </row>
    <row r="107" spans="1:7">
      <c r="A107" s="56" t="s">
        <v>49</v>
      </c>
      <c r="B107" s="56" t="s">
        <v>157</v>
      </c>
      <c r="C107" s="57" t="s">
        <v>154</v>
      </c>
      <c r="D107" s="58">
        <v>1000</v>
      </c>
      <c r="E107" s="58">
        <v>107.11</v>
      </c>
      <c r="F107" s="58">
        <v>0</v>
      </c>
      <c r="G107" s="58">
        <v>1000</v>
      </c>
    </row>
    <row r="108" spans="1:7">
      <c r="A108" s="59" t="s">
        <v>340</v>
      </c>
      <c r="B108" s="59" t="s">
        <v>159</v>
      </c>
      <c r="C108" s="60" t="s">
        <v>160</v>
      </c>
      <c r="D108" s="61">
        <v>1000</v>
      </c>
      <c r="E108" s="61">
        <v>107.11</v>
      </c>
      <c r="F108" s="61">
        <v>0</v>
      </c>
      <c r="G108" s="61">
        <v>1000</v>
      </c>
    </row>
    <row r="109" spans="1:7">
      <c r="A109" s="53" t="s">
        <v>155</v>
      </c>
      <c r="B109" s="53" t="s">
        <v>125</v>
      </c>
      <c r="C109" s="54" t="s">
        <v>341</v>
      </c>
      <c r="D109" s="55">
        <v>0</v>
      </c>
      <c r="E109" s="55">
        <v>0</v>
      </c>
      <c r="F109" s="55">
        <v>100</v>
      </c>
      <c r="G109" s="55">
        <v>5200</v>
      </c>
    </row>
    <row r="110" spans="1:7">
      <c r="A110" s="56" t="s">
        <v>49</v>
      </c>
      <c r="B110" s="56" t="s">
        <v>157</v>
      </c>
      <c r="C110" s="57" t="s">
        <v>154</v>
      </c>
      <c r="D110" s="58">
        <v>0</v>
      </c>
      <c r="E110" s="58">
        <v>0</v>
      </c>
      <c r="F110" s="58">
        <v>100</v>
      </c>
      <c r="G110" s="58">
        <v>5200</v>
      </c>
    </row>
    <row r="111" spans="1:7">
      <c r="A111" s="59" t="s">
        <v>342</v>
      </c>
      <c r="B111" s="59" t="s">
        <v>220</v>
      </c>
      <c r="C111" s="60" t="s">
        <v>221</v>
      </c>
      <c r="D111" s="61">
        <v>0</v>
      </c>
      <c r="E111" s="61">
        <v>0</v>
      </c>
      <c r="F111" s="61">
        <v>100</v>
      </c>
      <c r="G111" s="61">
        <v>5200</v>
      </c>
    </row>
    <row r="112" spans="1:7">
      <c r="A112" s="53" t="s">
        <v>155</v>
      </c>
      <c r="B112" s="53" t="s">
        <v>112</v>
      </c>
      <c r="C112" s="54" t="s">
        <v>254</v>
      </c>
      <c r="D112" s="55">
        <v>4699</v>
      </c>
      <c r="E112" s="55">
        <v>977.66</v>
      </c>
      <c r="F112" s="55">
        <v>0</v>
      </c>
      <c r="G112" s="55">
        <v>4699</v>
      </c>
    </row>
    <row r="113" spans="1:7">
      <c r="A113" s="56" t="s">
        <v>49</v>
      </c>
      <c r="B113" s="56" t="s">
        <v>157</v>
      </c>
      <c r="C113" s="57" t="s">
        <v>154</v>
      </c>
      <c r="D113" s="58">
        <v>4699</v>
      </c>
      <c r="E113" s="58">
        <v>977.66</v>
      </c>
      <c r="F113" s="58">
        <v>0</v>
      </c>
      <c r="G113" s="58">
        <v>4699</v>
      </c>
    </row>
    <row r="114" spans="1:7">
      <c r="A114" s="59" t="s">
        <v>343</v>
      </c>
      <c r="B114" s="59" t="s">
        <v>175</v>
      </c>
      <c r="C114" s="60" t="s">
        <v>176</v>
      </c>
      <c r="D114" s="61">
        <v>300</v>
      </c>
      <c r="E114" s="61">
        <v>0</v>
      </c>
      <c r="F114" s="61">
        <v>0</v>
      </c>
      <c r="G114" s="61">
        <v>300</v>
      </c>
    </row>
    <row r="115" spans="1:7">
      <c r="A115" s="59" t="s">
        <v>344</v>
      </c>
      <c r="B115" s="59" t="s">
        <v>159</v>
      </c>
      <c r="C115" s="60" t="s">
        <v>160</v>
      </c>
      <c r="D115" s="61">
        <v>2999</v>
      </c>
      <c r="E115" s="61">
        <v>738.75</v>
      </c>
      <c r="F115" s="61">
        <v>0</v>
      </c>
      <c r="G115" s="61">
        <v>2999</v>
      </c>
    </row>
    <row r="116" spans="1:7">
      <c r="A116" s="59" t="s">
        <v>345</v>
      </c>
      <c r="B116" s="59" t="s">
        <v>205</v>
      </c>
      <c r="C116" s="60" t="s">
        <v>346</v>
      </c>
      <c r="D116" s="61">
        <v>1000</v>
      </c>
      <c r="E116" s="61">
        <v>238.91</v>
      </c>
      <c r="F116" s="61">
        <v>0</v>
      </c>
      <c r="G116" s="61">
        <v>1000</v>
      </c>
    </row>
    <row r="117" spans="1:7">
      <c r="A117" s="59" t="s">
        <v>347</v>
      </c>
      <c r="B117" s="59" t="s">
        <v>220</v>
      </c>
      <c r="C117" s="60" t="s">
        <v>348</v>
      </c>
      <c r="D117" s="61">
        <v>200</v>
      </c>
      <c r="E117" s="61">
        <v>0</v>
      </c>
      <c r="F117" s="61">
        <v>0</v>
      </c>
      <c r="G117" s="61">
        <v>200</v>
      </c>
    </row>
    <row r="118" spans="1:7">
      <c r="A118" s="59" t="s">
        <v>349</v>
      </c>
      <c r="B118" s="59" t="s">
        <v>225</v>
      </c>
      <c r="C118" s="60" t="s">
        <v>226</v>
      </c>
      <c r="D118" s="61">
        <v>200</v>
      </c>
      <c r="E118" s="61">
        <v>0</v>
      </c>
      <c r="F118" s="61">
        <v>0</v>
      </c>
      <c r="G118" s="61">
        <v>200</v>
      </c>
    </row>
    <row r="119" spans="1:7">
      <c r="A119" s="53" t="s">
        <v>155</v>
      </c>
      <c r="B119" s="53" t="s">
        <v>114</v>
      </c>
      <c r="C119" s="54" t="s">
        <v>350</v>
      </c>
      <c r="D119" s="55">
        <v>4500</v>
      </c>
      <c r="E119" s="55">
        <v>1440</v>
      </c>
      <c r="F119" s="55">
        <v>56.22</v>
      </c>
      <c r="G119" s="55">
        <v>7030</v>
      </c>
    </row>
    <row r="120" spans="1:7">
      <c r="A120" s="56" t="s">
        <v>49</v>
      </c>
      <c r="B120" s="56" t="s">
        <v>157</v>
      </c>
      <c r="C120" s="57" t="s">
        <v>154</v>
      </c>
      <c r="D120" s="58">
        <v>4500</v>
      </c>
      <c r="E120" s="58">
        <v>1440</v>
      </c>
      <c r="F120" s="58">
        <v>56.22</v>
      </c>
      <c r="G120" s="58">
        <v>7030</v>
      </c>
    </row>
    <row r="121" spans="1:7">
      <c r="A121" s="59" t="s">
        <v>351</v>
      </c>
      <c r="B121" s="59" t="s">
        <v>175</v>
      </c>
      <c r="C121" s="60" t="s">
        <v>176</v>
      </c>
      <c r="D121" s="61">
        <v>2000</v>
      </c>
      <c r="E121" s="61">
        <v>360</v>
      </c>
      <c r="F121" s="61">
        <v>-52.5</v>
      </c>
      <c r="G121" s="61">
        <v>950</v>
      </c>
    </row>
    <row r="122" spans="1:7">
      <c r="A122" s="59" t="s">
        <v>352</v>
      </c>
      <c r="B122" s="59" t="s">
        <v>159</v>
      </c>
      <c r="C122" s="60" t="s">
        <v>353</v>
      </c>
      <c r="D122" s="61">
        <v>2000</v>
      </c>
      <c r="E122" s="61">
        <v>1080</v>
      </c>
      <c r="F122" s="61">
        <v>-46</v>
      </c>
      <c r="G122" s="61">
        <v>1080</v>
      </c>
    </row>
    <row r="123" spans="1:7">
      <c r="A123" s="59" t="s">
        <v>354</v>
      </c>
      <c r="B123" s="59" t="s">
        <v>159</v>
      </c>
      <c r="C123" s="60" t="s">
        <v>160</v>
      </c>
      <c r="D123" s="61">
        <v>0</v>
      </c>
      <c r="E123" s="61">
        <v>0</v>
      </c>
      <c r="F123" s="61">
        <v>100</v>
      </c>
      <c r="G123" s="61">
        <v>4500</v>
      </c>
    </row>
    <row r="124" spans="1:7">
      <c r="A124" s="59" t="s">
        <v>355</v>
      </c>
      <c r="B124" s="59" t="s">
        <v>199</v>
      </c>
      <c r="C124" s="60" t="s">
        <v>200</v>
      </c>
      <c r="D124" s="61">
        <v>500</v>
      </c>
      <c r="E124" s="61">
        <v>0</v>
      </c>
      <c r="F124" s="61">
        <v>0</v>
      </c>
      <c r="G124" s="61">
        <v>500</v>
      </c>
    </row>
    <row r="125" spans="1:7">
      <c r="A125" s="50" t="s">
        <v>152</v>
      </c>
      <c r="B125" s="50" t="s">
        <v>356</v>
      </c>
      <c r="C125" s="51" t="s">
        <v>357</v>
      </c>
      <c r="D125" s="52">
        <v>374205</v>
      </c>
      <c r="E125" s="52">
        <v>193682.79</v>
      </c>
      <c r="F125" s="52">
        <v>-0.8</v>
      </c>
      <c r="G125" s="52">
        <v>371205</v>
      </c>
    </row>
    <row r="126" spans="1:7">
      <c r="A126" s="53" t="s">
        <v>155</v>
      </c>
      <c r="B126" s="53" t="s">
        <v>119</v>
      </c>
      <c r="C126" s="54" t="s">
        <v>156</v>
      </c>
      <c r="D126" s="55">
        <v>188750</v>
      </c>
      <c r="E126" s="55">
        <v>118835.11</v>
      </c>
      <c r="F126" s="55">
        <v>4.77</v>
      </c>
      <c r="G126" s="55">
        <v>197750</v>
      </c>
    </row>
    <row r="127" spans="1:7">
      <c r="A127" s="56" t="s">
        <v>49</v>
      </c>
      <c r="B127" s="56" t="s">
        <v>267</v>
      </c>
      <c r="C127" s="57" t="s">
        <v>268</v>
      </c>
      <c r="D127" s="58">
        <v>168000</v>
      </c>
      <c r="E127" s="58">
        <v>107089.26</v>
      </c>
      <c r="F127" s="58">
        <v>4.17</v>
      </c>
      <c r="G127" s="58">
        <v>175000</v>
      </c>
    </row>
    <row r="128" spans="1:7">
      <c r="A128" s="59" t="s">
        <v>358</v>
      </c>
      <c r="B128" s="59" t="s">
        <v>270</v>
      </c>
      <c r="C128" s="60" t="s">
        <v>359</v>
      </c>
      <c r="D128" s="61">
        <v>130000</v>
      </c>
      <c r="E128" s="61">
        <v>88226.37</v>
      </c>
      <c r="F128" s="61">
        <v>3.85</v>
      </c>
      <c r="G128" s="61">
        <v>135000</v>
      </c>
    </row>
    <row r="129" spans="1:7">
      <c r="A129" s="59" t="s">
        <v>360</v>
      </c>
      <c r="B129" s="59" t="s">
        <v>275</v>
      </c>
      <c r="C129" s="60" t="s">
        <v>276</v>
      </c>
      <c r="D129" s="61">
        <v>5000</v>
      </c>
      <c r="E129" s="61">
        <v>1613.09</v>
      </c>
      <c r="F129" s="61">
        <v>0</v>
      </c>
      <c r="G129" s="61">
        <v>5000</v>
      </c>
    </row>
    <row r="130" spans="1:7">
      <c r="A130" s="59" t="s">
        <v>361</v>
      </c>
      <c r="B130" s="59" t="s">
        <v>281</v>
      </c>
      <c r="C130" s="60" t="s">
        <v>282</v>
      </c>
      <c r="D130" s="61">
        <v>10000</v>
      </c>
      <c r="E130" s="61">
        <v>2400</v>
      </c>
      <c r="F130" s="61">
        <v>0</v>
      </c>
      <c r="G130" s="61">
        <v>10000</v>
      </c>
    </row>
    <row r="131" spans="1:7">
      <c r="A131" s="59" t="s">
        <v>362</v>
      </c>
      <c r="B131" s="59" t="s">
        <v>284</v>
      </c>
      <c r="C131" s="60" t="s">
        <v>285</v>
      </c>
      <c r="D131" s="61">
        <v>23000</v>
      </c>
      <c r="E131" s="61">
        <v>14849.8</v>
      </c>
      <c r="F131" s="61">
        <v>8.7</v>
      </c>
      <c r="G131" s="61">
        <v>25000</v>
      </c>
    </row>
    <row r="132" spans="1:7">
      <c r="A132" s="56" t="s">
        <v>49</v>
      </c>
      <c r="B132" s="56" t="s">
        <v>157</v>
      </c>
      <c r="C132" s="57" t="s">
        <v>154</v>
      </c>
      <c r="D132" s="58">
        <v>20750</v>
      </c>
      <c r="E132" s="58">
        <v>11745.85</v>
      </c>
      <c r="F132" s="58">
        <v>9.64</v>
      </c>
      <c r="G132" s="58">
        <v>22750</v>
      </c>
    </row>
    <row r="133" spans="1:7">
      <c r="A133" s="59" t="s">
        <v>363</v>
      </c>
      <c r="B133" s="59" t="s">
        <v>175</v>
      </c>
      <c r="C133" s="60" t="s">
        <v>176</v>
      </c>
      <c r="D133" s="61">
        <v>210</v>
      </c>
      <c r="E133" s="61">
        <v>0</v>
      </c>
      <c r="F133" s="61">
        <v>0</v>
      </c>
      <c r="G133" s="61">
        <v>210</v>
      </c>
    </row>
    <row r="134" spans="1:7">
      <c r="A134" s="59" t="s">
        <v>364</v>
      </c>
      <c r="B134" s="59" t="s">
        <v>290</v>
      </c>
      <c r="C134" s="60" t="s">
        <v>365</v>
      </c>
      <c r="D134" s="61">
        <v>10000</v>
      </c>
      <c r="E134" s="61">
        <v>4803.04</v>
      </c>
      <c r="F134" s="61">
        <v>0</v>
      </c>
      <c r="G134" s="61">
        <v>10000</v>
      </c>
    </row>
    <row r="135" spans="1:7">
      <c r="A135" s="59" t="s">
        <v>366</v>
      </c>
      <c r="B135" s="59" t="s">
        <v>367</v>
      </c>
      <c r="C135" s="60" t="s">
        <v>368</v>
      </c>
      <c r="D135" s="61">
        <v>7000</v>
      </c>
      <c r="E135" s="61">
        <v>6942.81</v>
      </c>
      <c r="F135" s="61">
        <v>28.57</v>
      </c>
      <c r="G135" s="61">
        <v>9000</v>
      </c>
    </row>
    <row r="136" spans="1:7">
      <c r="A136" s="59" t="s">
        <v>369</v>
      </c>
      <c r="B136" s="59" t="s">
        <v>217</v>
      </c>
      <c r="C136" s="60" t="s">
        <v>370</v>
      </c>
      <c r="D136" s="61">
        <v>270</v>
      </c>
      <c r="E136" s="61">
        <v>0</v>
      </c>
      <c r="F136" s="61">
        <v>0</v>
      </c>
      <c r="G136" s="61">
        <v>270</v>
      </c>
    </row>
    <row r="137" spans="1:7">
      <c r="A137" s="59" t="s">
        <v>371</v>
      </c>
      <c r="B137" s="59" t="s">
        <v>220</v>
      </c>
      <c r="C137" s="60" t="s">
        <v>372</v>
      </c>
      <c r="D137" s="61">
        <v>270</v>
      </c>
      <c r="E137" s="61">
        <v>0</v>
      </c>
      <c r="F137" s="61">
        <v>0</v>
      </c>
      <c r="G137" s="61">
        <v>270</v>
      </c>
    </row>
    <row r="138" spans="1:7">
      <c r="A138" s="59" t="s">
        <v>373</v>
      </c>
      <c r="B138" s="59" t="s">
        <v>225</v>
      </c>
      <c r="C138" s="60" t="s">
        <v>374</v>
      </c>
      <c r="D138" s="61">
        <v>3000</v>
      </c>
      <c r="E138" s="61">
        <v>0</v>
      </c>
      <c r="F138" s="61">
        <v>0</v>
      </c>
      <c r="G138" s="61">
        <v>3000</v>
      </c>
    </row>
    <row r="139" spans="1:7">
      <c r="A139" s="53" t="s">
        <v>155</v>
      </c>
      <c r="B139" s="53" t="s">
        <v>110</v>
      </c>
      <c r="C139" s="54" t="s">
        <v>375</v>
      </c>
      <c r="D139" s="55">
        <v>63200</v>
      </c>
      <c r="E139" s="55">
        <v>40104.09</v>
      </c>
      <c r="F139" s="55">
        <v>12.66</v>
      </c>
      <c r="G139" s="55">
        <v>71200</v>
      </c>
    </row>
    <row r="140" spans="1:7">
      <c r="A140" s="56" t="s">
        <v>49</v>
      </c>
      <c r="B140" s="56" t="s">
        <v>157</v>
      </c>
      <c r="C140" s="57" t="s">
        <v>154</v>
      </c>
      <c r="D140" s="58">
        <v>63200</v>
      </c>
      <c r="E140" s="58">
        <v>40104.09</v>
      </c>
      <c r="F140" s="58">
        <v>12.66</v>
      </c>
      <c r="G140" s="58">
        <v>71200</v>
      </c>
    </row>
    <row r="141" spans="1:7">
      <c r="A141" s="59" t="s">
        <v>376</v>
      </c>
      <c r="B141" s="59" t="s">
        <v>367</v>
      </c>
      <c r="C141" s="60" t="s">
        <v>368</v>
      </c>
      <c r="D141" s="61">
        <v>55000</v>
      </c>
      <c r="E141" s="61">
        <v>39996.64</v>
      </c>
      <c r="F141" s="61">
        <v>27.27</v>
      </c>
      <c r="G141" s="61">
        <v>70000</v>
      </c>
    </row>
    <row r="142" spans="1:7">
      <c r="A142" s="59" t="s">
        <v>377</v>
      </c>
      <c r="B142" s="59" t="s">
        <v>199</v>
      </c>
      <c r="C142" s="60" t="s">
        <v>200</v>
      </c>
      <c r="D142" s="61">
        <v>5000</v>
      </c>
      <c r="E142" s="61">
        <v>0</v>
      </c>
      <c r="F142" s="61">
        <v>-90</v>
      </c>
      <c r="G142" s="61">
        <v>500</v>
      </c>
    </row>
    <row r="143" spans="1:7">
      <c r="A143" s="59" t="s">
        <v>378</v>
      </c>
      <c r="B143" s="59" t="s">
        <v>225</v>
      </c>
      <c r="C143" s="60" t="s">
        <v>226</v>
      </c>
      <c r="D143" s="61">
        <v>3200</v>
      </c>
      <c r="E143" s="61">
        <v>107.45</v>
      </c>
      <c r="F143" s="61">
        <v>-78.13</v>
      </c>
      <c r="G143" s="61">
        <v>700</v>
      </c>
    </row>
    <row r="144" spans="1:7">
      <c r="A144" s="53" t="s">
        <v>155</v>
      </c>
      <c r="B144" s="53" t="s">
        <v>112</v>
      </c>
      <c r="C144" s="54" t="s">
        <v>254</v>
      </c>
      <c r="D144" s="55">
        <v>122255</v>
      </c>
      <c r="E144" s="55">
        <v>34743.59</v>
      </c>
      <c r="F144" s="55">
        <v>-16.36</v>
      </c>
      <c r="G144" s="55">
        <v>102255</v>
      </c>
    </row>
    <row r="145" spans="1:7">
      <c r="A145" s="56" t="s">
        <v>49</v>
      </c>
      <c r="B145" s="56" t="s">
        <v>157</v>
      </c>
      <c r="C145" s="57" t="s">
        <v>154</v>
      </c>
      <c r="D145" s="58">
        <v>120000</v>
      </c>
      <c r="E145" s="58">
        <v>34743.59</v>
      </c>
      <c r="F145" s="58">
        <v>-16.67</v>
      </c>
      <c r="G145" s="58">
        <v>100000</v>
      </c>
    </row>
    <row r="146" spans="1:7">
      <c r="A146" s="59" t="s">
        <v>379</v>
      </c>
      <c r="B146" s="59" t="s">
        <v>367</v>
      </c>
      <c r="C146" s="60" t="s">
        <v>380</v>
      </c>
      <c r="D146" s="61">
        <v>120000</v>
      </c>
      <c r="E146" s="61">
        <v>34743.59</v>
      </c>
      <c r="F146" s="61">
        <v>-16.67</v>
      </c>
      <c r="G146" s="61">
        <v>100000</v>
      </c>
    </row>
    <row r="147" spans="1:7">
      <c r="A147" s="56" t="s">
        <v>49</v>
      </c>
      <c r="B147" s="56" t="s">
        <v>381</v>
      </c>
      <c r="C147" s="57" t="s">
        <v>106</v>
      </c>
      <c r="D147" s="58">
        <v>2255</v>
      </c>
      <c r="E147" s="58">
        <v>0</v>
      </c>
      <c r="F147" s="58">
        <v>0</v>
      </c>
      <c r="G147" s="58">
        <v>2255</v>
      </c>
    </row>
    <row r="148" spans="1:7">
      <c r="A148" s="59" t="s">
        <v>382</v>
      </c>
      <c r="B148" s="59" t="s">
        <v>383</v>
      </c>
      <c r="C148" s="60" t="s">
        <v>384</v>
      </c>
      <c r="D148" s="61">
        <v>2255</v>
      </c>
      <c r="E148" s="61">
        <v>0</v>
      </c>
      <c r="F148" s="61">
        <v>0</v>
      </c>
      <c r="G148" s="61">
        <v>2255</v>
      </c>
    </row>
    <row r="149" spans="1:7">
      <c r="A149" s="50" t="s">
        <v>152</v>
      </c>
      <c r="B149" s="50" t="s">
        <v>385</v>
      </c>
      <c r="C149" s="51" t="s">
        <v>386</v>
      </c>
      <c r="D149" s="52">
        <v>39094</v>
      </c>
      <c r="E149" s="52">
        <v>19385.66</v>
      </c>
      <c r="F149" s="52">
        <v>0.01</v>
      </c>
      <c r="G149" s="52">
        <v>39099</v>
      </c>
    </row>
    <row r="150" spans="1:7">
      <c r="A150" s="53" t="s">
        <v>155</v>
      </c>
      <c r="B150" s="53" t="s">
        <v>119</v>
      </c>
      <c r="C150" s="54" t="s">
        <v>156</v>
      </c>
      <c r="D150" s="55">
        <v>4300</v>
      </c>
      <c r="E150" s="55">
        <v>2623.81</v>
      </c>
      <c r="F150" s="55">
        <v>39.53</v>
      </c>
      <c r="G150" s="55">
        <v>6000</v>
      </c>
    </row>
    <row r="151" spans="1:7">
      <c r="A151" s="56" t="s">
        <v>49</v>
      </c>
      <c r="B151" s="56" t="s">
        <v>157</v>
      </c>
      <c r="C151" s="57" t="s">
        <v>154</v>
      </c>
      <c r="D151" s="58">
        <v>2300</v>
      </c>
      <c r="E151" s="58">
        <v>1353.81</v>
      </c>
      <c r="F151" s="58">
        <v>17.39</v>
      </c>
      <c r="G151" s="58">
        <v>2700</v>
      </c>
    </row>
    <row r="152" spans="1:7">
      <c r="A152" s="59" t="s">
        <v>387</v>
      </c>
      <c r="B152" s="59" t="s">
        <v>168</v>
      </c>
      <c r="C152" s="60" t="s">
        <v>169</v>
      </c>
      <c r="D152" s="61">
        <v>0</v>
      </c>
      <c r="E152" s="61">
        <v>0</v>
      </c>
      <c r="F152" s="61">
        <v>100</v>
      </c>
      <c r="G152" s="61">
        <v>400</v>
      </c>
    </row>
    <row r="153" spans="1:7">
      <c r="A153" s="59" t="s">
        <v>388</v>
      </c>
      <c r="B153" s="59" t="s">
        <v>389</v>
      </c>
      <c r="C153" s="60" t="s">
        <v>390</v>
      </c>
      <c r="D153" s="61">
        <v>2300</v>
      </c>
      <c r="E153" s="61">
        <v>1353.81</v>
      </c>
      <c r="F153" s="61">
        <v>0</v>
      </c>
      <c r="G153" s="61">
        <v>2300</v>
      </c>
    </row>
    <row r="154" spans="1:7">
      <c r="A154" s="56" t="s">
        <v>49</v>
      </c>
      <c r="B154" s="56" t="s">
        <v>255</v>
      </c>
      <c r="C154" s="57" t="s">
        <v>256</v>
      </c>
      <c r="D154" s="58">
        <v>2000</v>
      </c>
      <c r="E154" s="58">
        <v>1270</v>
      </c>
      <c r="F154" s="58">
        <v>65</v>
      </c>
      <c r="G154" s="58">
        <v>3300</v>
      </c>
    </row>
    <row r="155" spans="1:7">
      <c r="A155" s="59" t="s">
        <v>391</v>
      </c>
      <c r="B155" s="59" t="s">
        <v>258</v>
      </c>
      <c r="C155" s="60" t="s">
        <v>392</v>
      </c>
      <c r="D155" s="61">
        <v>2000</v>
      </c>
      <c r="E155" s="61">
        <v>1270</v>
      </c>
      <c r="F155" s="61">
        <v>65</v>
      </c>
      <c r="G155" s="61">
        <v>3300</v>
      </c>
    </row>
    <row r="156" spans="1:7">
      <c r="A156" s="53" t="s">
        <v>155</v>
      </c>
      <c r="B156" s="53" t="s">
        <v>110</v>
      </c>
      <c r="C156" s="54" t="s">
        <v>375</v>
      </c>
      <c r="D156" s="55">
        <v>19000</v>
      </c>
      <c r="E156" s="55">
        <v>7497</v>
      </c>
      <c r="F156" s="55">
        <v>10.53</v>
      </c>
      <c r="G156" s="55">
        <v>21000</v>
      </c>
    </row>
    <row r="157" spans="1:7">
      <c r="A157" s="56" t="s">
        <v>49</v>
      </c>
      <c r="B157" s="56" t="s">
        <v>157</v>
      </c>
      <c r="C157" s="57" t="s">
        <v>154</v>
      </c>
      <c r="D157" s="58">
        <v>19000</v>
      </c>
      <c r="E157" s="58">
        <v>7497</v>
      </c>
      <c r="F157" s="58">
        <v>10.53</v>
      </c>
      <c r="G157" s="58">
        <v>21000</v>
      </c>
    </row>
    <row r="158" spans="1:7">
      <c r="A158" s="59" t="s">
        <v>393</v>
      </c>
      <c r="B158" s="59" t="s">
        <v>159</v>
      </c>
      <c r="C158" s="60" t="s">
        <v>160</v>
      </c>
      <c r="D158" s="61">
        <v>4000</v>
      </c>
      <c r="E158" s="61">
        <v>0</v>
      </c>
      <c r="F158" s="61">
        <v>0</v>
      </c>
      <c r="G158" s="61">
        <v>4000</v>
      </c>
    </row>
    <row r="159" spans="1:7">
      <c r="A159" s="59" t="s">
        <v>394</v>
      </c>
      <c r="B159" s="59" t="s">
        <v>205</v>
      </c>
      <c r="C159" s="60" t="s">
        <v>395</v>
      </c>
      <c r="D159" s="61">
        <v>8000</v>
      </c>
      <c r="E159" s="61">
        <v>5970</v>
      </c>
      <c r="F159" s="61">
        <v>25</v>
      </c>
      <c r="G159" s="61">
        <v>10000</v>
      </c>
    </row>
    <row r="160" spans="1:7">
      <c r="A160" s="59" t="s">
        <v>396</v>
      </c>
      <c r="B160" s="59" t="s">
        <v>225</v>
      </c>
      <c r="C160" s="60" t="s">
        <v>397</v>
      </c>
      <c r="D160" s="61">
        <v>4000</v>
      </c>
      <c r="E160" s="61">
        <v>0</v>
      </c>
      <c r="F160" s="61">
        <v>0</v>
      </c>
      <c r="G160" s="61">
        <v>4000</v>
      </c>
    </row>
    <row r="161" spans="1:7">
      <c r="A161" s="59" t="s">
        <v>398</v>
      </c>
      <c r="B161" s="59" t="s">
        <v>241</v>
      </c>
      <c r="C161" s="60" t="s">
        <v>399</v>
      </c>
      <c r="D161" s="61">
        <v>3000</v>
      </c>
      <c r="E161" s="61">
        <v>1527</v>
      </c>
      <c r="F161" s="61">
        <v>0</v>
      </c>
      <c r="G161" s="61">
        <v>3000</v>
      </c>
    </row>
    <row r="162" spans="1:7">
      <c r="A162" s="53" t="s">
        <v>155</v>
      </c>
      <c r="B162" s="53" t="s">
        <v>112</v>
      </c>
      <c r="C162" s="54" t="s">
        <v>254</v>
      </c>
      <c r="D162" s="55">
        <v>5095</v>
      </c>
      <c r="E162" s="55">
        <v>2096.64</v>
      </c>
      <c r="F162" s="55">
        <v>-22.87</v>
      </c>
      <c r="G162" s="55">
        <v>3930</v>
      </c>
    </row>
    <row r="163" spans="1:7">
      <c r="A163" s="56" t="s">
        <v>49</v>
      </c>
      <c r="B163" s="56" t="s">
        <v>267</v>
      </c>
      <c r="C163" s="57" t="s">
        <v>268</v>
      </c>
      <c r="D163" s="58">
        <v>3495</v>
      </c>
      <c r="E163" s="58">
        <v>1300.3</v>
      </c>
      <c r="F163" s="58">
        <v>-33.33</v>
      </c>
      <c r="G163" s="58">
        <v>2330</v>
      </c>
    </row>
    <row r="164" spans="1:7">
      <c r="A164" s="59" t="s">
        <v>400</v>
      </c>
      <c r="B164" s="59" t="s">
        <v>270</v>
      </c>
      <c r="C164" s="60" t="s">
        <v>401</v>
      </c>
      <c r="D164" s="61">
        <v>3000</v>
      </c>
      <c r="E164" s="61">
        <v>1116.14</v>
      </c>
      <c r="F164" s="61">
        <v>-33.33</v>
      </c>
      <c r="G164" s="61">
        <v>2000</v>
      </c>
    </row>
    <row r="165" spans="1:7">
      <c r="A165" s="59" t="s">
        <v>402</v>
      </c>
      <c r="B165" s="59" t="s">
        <v>284</v>
      </c>
      <c r="C165" s="60" t="s">
        <v>403</v>
      </c>
      <c r="D165" s="61">
        <v>495</v>
      </c>
      <c r="E165" s="61">
        <v>184.16</v>
      </c>
      <c r="F165" s="61">
        <v>-33.33</v>
      </c>
      <c r="G165" s="61">
        <v>330</v>
      </c>
    </row>
    <row r="166" spans="1:7">
      <c r="A166" s="56" t="s">
        <v>49</v>
      </c>
      <c r="B166" s="56" t="s">
        <v>157</v>
      </c>
      <c r="C166" s="57" t="s">
        <v>154</v>
      </c>
      <c r="D166" s="58">
        <v>1600</v>
      </c>
      <c r="E166" s="58">
        <v>796.34</v>
      </c>
      <c r="F166" s="58">
        <v>0</v>
      </c>
      <c r="G166" s="58">
        <v>1600</v>
      </c>
    </row>
    <row r="167" spans="1:7">
      <c r="A167" s="59" t="s">
        <v>404</v>
      </c>
      <c r="B167" s="59" t="s">
        <v>159</v>
      </c>
      <c r="C167" s="60" t="s">
        <v>160</v>
      </c>
      <c r="D167" s="61">
        <v>1200</v>
      </c>
      <c r="E167" s="61">
        <v>796.34</v>
      </c>
      <c r="F167" s="61">
        <v>0</v>
      </c>
      <c r="G167" s="61">
        <v>1200</v>
      </c>
    </row>
    <row r="168" spans="1:7">
      <c r="A168" s="59" t="s">
        <v>405</v>
      </c>
      <c r="B168" s="59" t="s">
        <v>184</v>
      </c>
      <c r="C168" s="60" t="s">
        <v>185</v>
      </c>
      <c r="D168" s="61">
        <v>400</v>
      </c>
      <c r="E168" s="61">
        <v>0</v>
      </c>
      <c r="F168" s="61">
        <v>0</v>
      </c>
      <c r="G168" s="61">
        <v>400</v>
      </c>
    </row>
    <row r="169" spans="1:7">
      <c r="A169" s="53" t="s">
        <v>155</v>
      </c>
      <c r="B169" s="53" t="s">
        <v>114</v>
      </c>
      <c r="C169" s="54" t="s">
        <v>350</v>
      </c>
      <c r="D169" s="55">
        <v>9699</v>
      </c>
      <c r="E169" s="55">
        <v>7168.21</v>
      </c>
      <c r="F169" s="55">
        <v>-26.09</v>
      </c>
      <c r="G169" s="55">
        <v>7169</v>
      </c>
    </row>
    <row r="170" spans="1:7">
      <c r="A170" s="56" t="s">
        <v>49</v>
      </c>
      <c r="B170" s="56" t="s">
        <v>157</v>
      </c>
      <c r="C170" s="57" t="s">
        <v>154</v>
      </c>
      <c r="D170" s="58">
        <v>9699</v>
      </c>
      <c r="E170" s="58">
        <v>7168.21</v>
      </c>
      <c r="F170" s="58">
        <v>-26.09</v>
      </c>
      <c r="G170" s="58">
        <v>7169</v>
      </c>
    </row>
    <row r="171" spans="1:7">
      <c r="A171" s="59" t="s">
        <v>406</v>
      </c>
      <c r="B171" s="59" t="s">
        <v>367</v>
      </c>
      <c r="C171" s="60" t="s">
        <v>380</v>
      </c>
      <c r="D171" s="61">
        <v>500</v>
      </c>
      <c r="E171" s="61">
        <v>0</v>
      </c>
      <c r="F171" s="61">
        <v>-100</v>
      </c>
      <c r="G171" s="61">
        <v>0</v>
      </c>
    </row>
    <row r="172" spans="1:7">
      <c r="A172" s="59" t="s">
        <v>407</v>
      </c>
      <c r="B172" s="59" t="s">
        <v>179</v>
      </c>
      <c r="C172" s="60" t="s">
        <v>180</v>
      </c>
      <c r="D172" s="61">
        <v>5000</v>
      </c>
      <c r="E172" s="61">
        <v>4169.21</v>
      </c>
      <c r="F172" s="61">
        <v>-16.6</v>
      </c>
      <c r="G172" s="61">
        <v>4170</v>
      </c>
    </row>
    <row r="173" spans="1:7">
      <c r="A173" s="59" t="s">
        <v>408</v>
      </c>
      <c r="B173" s="59" t="s">
        <v>199</v>
      </c>
      <c r="C173" s="60" t="s">
        <v>409</v>
      </c>
      <c r="D173" s="61">
        <v>700</v>
      </c>
      <c r="E173" s="61">
        <v>0</v>
      </c>
      <c r="F173" s="61">
        <v>-100</v>
      </c>
      <c r="G173" s="61">
        <v>0</v>
      </c>
    </row>
    <row r="174" spans="1:7">
      <c r="A174" s="59" t="s">
        <v>410</v>
      </c>
      <c r="B174" s="59" t="s">
        <v>202</v>
      </c>
      <c r="C174" s="60" t="s">
        <v>203</v>
      </c>
      <c r="D174" s="61">
        <v>500</v>
      </c>
      <c r="E174" s="61">
        <v>0</v>
      </c>
      <c r="F174" s="61">
        <v>-100</v>
      </c>
      <c r="G174" s="61">
        <v>0</v>
      </c>
    </row>
    <row r="175" spans="1:7">
      <c r="A175" s="59" t="s">
        <v>411</v>
      </c>
      <c r="B175" s="59" t="s">
        <v>165</v>
      </c>
      <c r="C175" s="60" t="s">
        <v>412</v>
      </c>
      <c r="D175" s="61">
        <v>2999</v>
      </c>
      <c r="E175" s="61">
        <v>2999</v>
      </c>
      <c r="F175" s="61">
        <v>0</v>
      </c>
      <c r="G175" s="61">
        <v>2999</v>
      </c>
    </row>
    <row r="176" spans="1:7">
      <c r="A176" s="53" t="s">
        <v>155</v>
      </c>
      <c r="B176" s="53" t="s">
        <v>116</v>
      </c>
      <c r="C176" s="54" t="s">
        <v>413</v>
      </c>
      <c r="D176" s="55">
        <v>1000</v>
      </c>
      <c r="E176" s="55">
        <v>0</v>
      </c>
      <c r="F176" s="55">
        <v>0</v>
      </c>
      <c r="G176" s="55">
        <v>1000</v>
      </c>
    </row>
    <row r="177" spans="1:7">
      <c r="A177" s="56" t="s">
        <v>49</v>
      </c>
      <c r="B177" s="56" t="s">
        <v>157</v>
      </c>
      <c r="C177" s="57" t="s">
        <v>154</v>
      </c>
      <c r="D177" s="58">
        <v>1000</v>
      </c>
      <c r="E177" s="58">
        <v>0</v>
      </c>
      <c r="F177" s="58">
        <v>0</v>
      </c>
      <c r="G177" s="58">
        <v>1000</v>
      </c>
    </row>
    <row r="178" spans="1:7">
      <c r="A178" s="59" t="s">
        <v>414</v>
      </c>
      <c r="B178" s="59" t="s">
        <v>165</v>
      </c>
      <c r="C178" s="60" t="s">
        <v>182</v>
      </c>
      <c r="D178" s="61">
        <v>1000</v>
      </c>
      <c r="E178" s="61">
        <v>0</v>
      </c>
      <c r="F178" s="61">
        <v>0</v>
      </c>
      <c r="G178" s="61">
        <v>1000</v>
      </c>
    </row>
    <row r="179" spans="1:7">
      <c r="A179" s="50" t="s">
        <v>415</v>
      </c>
      <c r="B179" s="50" t="s">
        <v>416</v>
      </c>
      <c r="C179" s="51" t="s">
        <v>417</v>
      </c>
      <c r="D179" s="52">
        <v>5000</v>
      </c>
      <c r="E179" s="52">
        <v>2736.58</v>
      </c>
      <c r="F179" s="52">
        <v>20</v>
      </c>
      <c r="G179" s="52">
        <v>6000</v>
      </c>
    </row>
    <row r="180" spans="1:7">
      <c r="A180" s="53" t="s">
        <v>155</v>
      </c>
      <c r="B180" s="53" t="s">
        <v>125</v>
      </c>
      <c r="C180" s="54" t="s">
        <v>341</v>
      </c>
      <c r="D180" s="55">
        <v>5000</v>
      </c>
      <c r="E180" s="55">
        <v>2736.58</v>
      </c>
      <c r="F180" s="55">
        <v>20</v>
      </c>
      <c r="G180" s="55">
        <v>6000</v>
      </c>
    </row>
    <row r="181" spans="1:7">
      <c r="A181" s="56" t="s">
        <v>49</v>
      </c>
      <c r="B181" s="56" t="s">
        <v>157</v>
      </c>
      <c r="C181" s="57" t="s">
        <v>154</v>
      </c>
      <c r="D181" s="58">
        <v>5000</v>
      </c>
      <c r="E181" s="58">
        <v>2736.58</v>
      </c>
      <c r="F181" s="58">
        <v>20</v>
      </c>
      <c r="G181" s="58">
        <v>6000</v>
      </c>
    </row>
    <row r="182" spans="1:7">
      <c r="A182" s="59" t="s">
        <v>418</v>
      </c>
      <c r="B182" s="59" t="s">
        <v>367</v>
      </c>
      <c r="C182" s="60" t="s">
        <v>419</v>
      </c>
      <c r="D182" s="61">
        <v>5000</v>
      </c>
      <c r="E182" s="61">
        <v>2736.58</v>
      </c>
      <c r="F182" s="61">
        <v>20</v>
      </c>
      <c r="G182" s="61">
        <v>6000</v>
      </c>
    </row>
    <row r="183" spans="1:7">
      <c r="A183" s="50" t="s">
        <v>415</v>
      </c>
      <c r="B183" s="50" t="s">
        <v>420</v>
      </c>
      <c r="C183" s="51" t="s">
        <v>421</v>
      </c>
      <c r="D183" s="52">
        <v>40000</v>
      </c>
      <c r="E183" s="52">
        <v>0</v>
      </c>
      <c r="F183" s="52">
        <v>-100</v>
      </c>
      <c r="G183" s="52">
        <v>0</v>
      </c>
    </row>
    <row r="184" spans="1:7">
      <c r="A184" s="53" t="s">
        <v>155</v>
      </c>
      <c r="B184" s="53" t="s">
        <v>119</v>
      </c>
      <c r="C184" s="54" t="s">
        <v>156</v>
      </c>
      <c r="D184" s="55">
        <v>40000</v>
      </c>
      <c r="E184" s="55">
        <v>0</v>
      </c>
      <c r="F184" s="55">
        <v>-100</v>
      </c>
      <c r="G184" s="55">
        <v>0</v>
      </c>
    </row>
    <row r="185" spans="1:7">
      <c r="A185" s="56" t="s">
        <v>49</v>
      </c>
      <c r="B185" s="56" t="s">
        <v>267</v>
      </c>
      <c r="C185" s="57" t="s">
        <v>268</v>
      </c>
      <c r="D185" s="58">
        <v>36000</v>
      </c>
      <c r="E185" s="58">
        <v>0</v>
      </c>
      <c r="F185" s="58">
        <v>-100</v>
      </c>
      <c r="G185" s="58">
        <v>0</v>
      </c>
    </row>
    <row r="186" spans="1:7">
      <c r="A186" s="59" t="s">
        <v>422</v>
      </c>
      <c r="B186" s="59" t="s">
        <v>270</v>
      </c>
      <c r="C186" s="60" t="s">
        <v>423</v>
      </c>
      <c r="D186" s="61">
        <v>26000</v>
      </c>
      <c r="E186" s="61">
        <v>0</v>
      </c>
      <c r="F186" s="61">
        <v>-100</v>
      </c>
      <c r="G186" s="61">
        <v>0</v>
      </c>
    </row>
    <row r="187" spans="1:7">
      <c r="A187" s="59" t="s">
        <v>424</v>
      </c>
      <c r="B187" s="59" t="s">
        <v>275</v>
      </c>
      <c r="C187" s="60" t="s">
        <v>276</v>
      </c>
      <c r="D187" s="61">
        <v>2000</v>
      </c>
      <c r="E187" s="61">
        <v>0</v>
      </c>
      <c r="F187" s="61">
        <v>-100</v>
      </c>
      <c r="G187" s="61">
        <v>0</v>
      </c>
    </row>
    <row r="188" spans="1:7">
      <c r="A188" s="59" t="s">
        <v>425</v>
      </c>
      <c r="B188" s="59" t="s">
        <v>281</v>
      </c>
      <c r="C188" s="60" t="s">
        <v>426</v>
      </c>
      <c r="D188" s="61">
        <v>3000</v>
      </c>
      <c r="E188" s="61">
        <v>0</v>
      </c>
      <c r="F188" s="61">
        <v>-100</v>
      </c>
      <c r="G188" s="61">
        <v>0</v>
      </c>
    </row>
    <row r="189" spans="1:7">
      <c r="A189" s="59" t="s">
        <v>427</v>
      </c>
      <c r="B189" s="59" t="s">
        <v>284</v>
      </c>
      <c r="C189" s="60" t="s">
        <v>428</v>
      </c>
      <c r="D189" s="61">
        <v>5000</v>
      </c>
      <c r="E189" s="61">
        <v>0</v>
      </c>
      <c r="F189" s="61">
        <v>-100</v>
      </c>
      <c r="G189" s="61">
        <v>0</v>
      </c>
    </row>
    <row r="190" spans="1:7">
      <c r="A190" s="56" t="s">
        <v>49</v>
      </c>
      <c r="B190" s="56" t="s">
        <v>157</v>
      </c>
      <c r="C190" s="57" t="s">
        <v>154</v>
      </c>
      <c r="D190" s="58">
        <v>4000</v>
      </c>
      <c r="E190" s="58">
        <v>0</v>
      </c>
      <c r="F190" s="58">
        <v>-100</v>
      </c>
      <c r="G190" s="58">
        <v>0</v>
      </c>
    </row>
    <row r="191" spans="1:7">
      <c r="A191" s="59" t="s">
        <v>429</v>
      </c>
      <c r="B191" s="59" t="s">
        <v>290</v>
      </c>
      <c r="C191" s="60" t="s">
        <v>430</v>
      </c>
      <c r="D191" s="61">
        <v>4000</v>
      </c>
      <c r="E191" s="61">
        <v>0</v>
      </c>
      <c r="F191" s="61">
        <v>-100</v>
      </c>
      <c r="G191" s="61">
        <v>0</v>
      </c>
    </row>
    <row r="192" spans="1:7">
      <c r="A192" s="50" t="s">
        <v>415</v>
      </c>
      <c r="B192" s="50" t="s">
        <v>431</v>
      </c>
      <c r="C192" s="51" t="s">
        <v>432</v>
      </c>
      <c r="D192" s="52">
        <v>19000</v>
      </c>
      <c r="E192" s="52">
        <v>0</v>
      </c>
      <c r="F192" s="52">
        <v>0</v>
      </c>
      <c r="G192" s="52">
        <v>19000</v>
      </c>
    </row>
    <row r="193" spans="1:7">
      <c r="A193" s="53" t="s">
        <v>155</v>
      </c>
      <c r="B193" s="53" t="s">
        <v>112</v>
      </c>
      <c r="C193" s="54" t="s">
        <v>254</v>
      </c>
      <c r="D193" s="55">
        <v>19000</v>
      </c>
      <c r="E193" s="55">
        <v>0</v>
      </c>
      <c r="F193" s="55">
        <v>0</v>
      </c>
      <c r="G193" s="55">
        <v>19000</v>
      </c>
    </row>
    <row r="194" spans="1:7">
      <c r="A194" s="56" t="s">
        <v>49</v>
      </c>
      <c r="B194" s="56" t="s">
        <v>267</v>
      </c>
      <c r="C194" s="57" t="s">
        <v>268</v>
      </c>
      <c r="D194" s="58">
        <v>17650</v>
      </c>
      <c r="E194" s="58">
        <v>0</v>
      </c>
      <c r="F194" s="58">
        <v>0</v>
      </c>
      <c r="G194" s="58">
        <v>17650</v>
      </c>
    </row>
    <row r="195" spans="1:7">
      <c r="A195" s="59" t="s">
        <v>433</v>
      </c>
      <c r="B195" s="59" t="s">
        <v>270</v>
      </c>
      <c r="C195" s="60" t="s">
        <v>434</v>
      </c>
      <c r="D195" s="61">
        <v>16950</v>
      </c>
      <c r="E195" s="61">
        <v>0</v>
      </c>
      <c r="F195" s="61">
        <v>0</v>
      </c>
      <c r="G195" s="61">
        <v>16950</v>
      </c>
    </row>
    <row r="196" spans="1:7">
      <c r="A196" s="59" t="s">
        <v>435</v>
      </c>
      <c r="B196" s="59" t="s">
        <v>281</v>
      </c>
      <c r="C196" s="60" t="s">
        <v>436</v>
      </c>
      <c r="D196" s="61">
        <v>700</v>
      </c>
      <c r="E196" s="61">
        <v>0</v>
      </c>
      <c r="F196" s="61">
        <v>0</v>
      </c>
      <c r="G196" s="61">
        <v>700</v>
      </c>
    </row>
    <row r="197" spans="1:7">
      <c r="A197" s="56" t="s">
        <v>49</v>
      </c>
      <c r="B197" s="56" t="s">
        <v>157</v>
      </c>
      <c r="C197" s="57" t="s">
        <v>154</v>
      </c>
      <c r="D197" s="58">
        <v>1350</v>
      </c>
      <c r="E197" s="58">
        <v>0</v>
      </c>
      <c r="F197" s="58">
        <v>0</v>
      </c>
      <c r="G197" s="58">
        <v>1350</v>
      </c>
    </row>
    <row r="198" spans="1:7">
      <c r="A198" s="59" t="s">
        <v>437</v>
      </c>
      <c r="B198" s="59" t="s">
        <v>290</v>
      </c>
      <c r="C198" s="60" t="s">
        <v>438</v>
      </c>
      <c r="D198" s="61">
        <v>1350</v>
      </c>
      <c r="E198" s="61">
        <v>0</v>
      </c>
      <c r="F198" s="61">
        <v>0</v>
      </c>
      <c r="G198" s="61">
        <v>1350</v>
      </c>
    </row>
    <row r="199" hidden="1" customHeight="1" spans="1:7">
      <c r="A199" s="50" t="s">
        <v>415</v>
      </c>
      <c r="B199" s="50" t="s">
        <v>439</v>
      </c>
      <c r="C199" s="51" t="s">
        <v>440</v>
      </c>
      <c r="D199" s="52">
        <v>54000</v>
      </c>
      <c r="E199" s="52">
        <v>49583.34</v>
      </c>
      <c r="F199" s="52">
        <v>-8.18</v>
      </c>
      <c r="G199" s="52">
        <v>49584</v>
      </c>
    </row>
    <row r="200" spans="1:7">
      <c r="A200" s="53" t="s">
        <v>155</v>
      </c>
      <c r="B200" s="53" t="s">
        <v>119</v>
      </c>
      <c r="C200" s="54" t="s">
        <v>156</v>
      </c>
      <c r="D200" s="55">
        <v>29000</v>
      </c>
      <c r="E200" s="55">
        <v>24583.34</v>
      </c>
      <c r="F200" s="55">
        <v>-15.23</v>
      </c>
      <c r="G200" s="55">
        <v>24584</v>
      </c>
    </row>
    <row r="201" spans="1:7">
      <c r="A201" s="56" t="s">
        <v>49</v>
      </c>
      <c r="B201" s="56" t="s">
        <v>267</v>
      </c>
      <c r="C201" s="57" t="s">
        <v>268</v>
      </c>
      <c r="D201" s="58">
        <v>27000</v>
      </c>
      <c r="E201" s="58">
        <v>23632.54</v>
      </c>
      <c r="F201" s="58">
        <v>-12.47</v>
      </c>
      <c r="G201" s="58">
        <v>23633</v>
      </c>
    </row>
    <row r="202" spans="1:7">
      <c r="A202" s="59" t="s">
        <v>441</v>
      </c>
      <c r="B202" s="59" t="s">
        <v>270</v>
      </c>
      <c r="C202" s="60" t="s">
        <v>423</v>
      </c>
      <c r="D202" s="61">
        <v>19000</v>
      </c>
      <c r="E202" s="61">
        <v>16470</v>
      </c>
      <c r="F202" s="61">
        <v>-13.32</v>
      </c>
      <c r="G202" s="61">
        <v>16470</v>
      </c>
    </row>
    <row r="203" spans="1:7">
      <c r="A203" s="59" t="s">
        <v>442</v>
      </c>
      <c r="B203" s="59" t="s">
        <v>275</v>
      </c>
      <c r="C203" s="60" t="s">
        <v>276</v>
      </c>
      <c r="D203" s="61">
        <v>2000</v>
      </c>
      <c r="E203" s="61">
        <v>1740.61</v>
      </c>
      <c r="F203" s="61">
        <v>-12.95</v>
      </c>
      <c r="G203" s="61">
        <v>1741</v>
      </c>
    </row>
    <row r="204" spans="1:7">
      <c r="A204" s="59" t="s">
        <v>443</v>
      </c>
      <c r="B204" s="59" t="s">
        <v>281</v>
      </c>
      <c r="C204" s="60" t="s">
        <v>426</v>
      </c>
      <c r="D204" s="61">
        <v>2500</v>
      </c>
      <c r="E204" s="61">
        <v>2400</v>
      </c>
      <c r="F204" s="61">
        <v>-4</v>
      </c>
      <c r="G204" s="61">
        <v>2400</v>
      </c>
    </row>
    <row r="205" spans="1:7">
      <c r="A205" s="59" t="s">
        <v>444</v>
      </c>
      <c r="B205" s="59" t="s">
        <v>284</v>
      </c>
      <c r="C205" s="60" t="s">
        <v>445</v>
      </c>
      <c r="D205" s="61">
        <v>3500</v>
      </c>
      <c r="E205" s="61">
        <v>3021.93</v>
      </c>
      <c r="F205" s="61">
        <v>-13.66</v>
      </c>
      <c r="G205" s="61">
        <v>3022</v>
      </c>
    </row>
    <row r="206" spans="1:7">
      <c r="A206" s="56" t="s">
        <v>49</v>
      </c>
      <c r="B206" s="56" t="s">
        <v>157</v>
      </c>
      <c r="C206" s="57" t="s">
        <v>154</v>
      </c>
      <c r="D206" s="58">
        <v>2000</v>
      </c>
      <c r="E206" s="58">
        <v>950.8</v>
      </c>
      <c r="F206" s="58">
        <v>-52.45</v>
      </c>
      <c r="G206" s="58">
        <v>951</v>
      </c>
    </row>
    <row r="207" spans="1:7">
      <c r="A207" s="59" t="s">
        <v>446</v>
      </c>
      <c r="B207" s="59" t="s">
        <v>290</v>
      </c>
      <c r="C207" s="60" t="s">
        <v>447</v>
      </c>
      <c r="D207" s="61">
        <v>2000</v>
      </c>
      <c r="E207" s="61">
        <v>950.8</v>
      </c>
      <c r="F207" s="61">
        <v>-52.45</v>
      </c>
      <c r="G207" s="61">
        <v>951</v>
      </c>
    </row>
    <row r="208" spans="1:7">
      <c r="A208" s="53" t="s">
        <v>155</v>
      </c>
      <c r="B208" s="53" t="s">
        <v>125</v>
      </c>
      <c r="C208" s="54" t="s">
        <v>341</v>
      </c>
      <c r="D208" s="55">
        <v>25000</v>
      </c>
      <c r="E208" s="55">
        <v>25000</v>
      </c>
      <c r="F208" s="55">
        <v>0</v>
      </c>
      <c r="G208" s="55">
        <v>25000</v>
      </c>
    </row>
    <row r="209" spans="1:7">
      <c r="A209" s="56" t="s">
        <v>49</v>
      </c>
      <c r="B209" s="56" t="s">
        <v>267</v>
      </c>
      <c r="C209" s="57" t="s">
        <v>268</v>
      </c>
      <c r="D209" s="58">
        <v>23050</v>
      </c>
      <c r="E209" s="58">
        <v>23050</v>
      </c>
      <c r="F209" s="58">
        <v>0</v>
      </c>
      <c r="G209" s="58">
        <v>23050</v>
      </c>
    </row>
    <row r="210" spans="1:7">
      <c r="A210" s="59" t="s">
        <v>448</v>
      </c>
      <c r="B210" s="59" t="s">
        <v>270</v>
      </c>
      <c r="C210" s="60" t="s">
        <v>423</v>
      </c>
      <c r="D210" s="61">
        <v>19800</v>
      </c>
      <c r="E210" s="61">
        <v>19800</v>
      </c>
      <c r="F210" s="61">
        <v>0</v>
      </c>
      <c r="G210" s="61">
        <v>19800</v>
      </c>
    </row>
    <row r="211" spans="1:7">
      <c r="A211" s="59" t="s">
        <v>449</v>
      </c>
      <c r="B211" s="59" t="s">
        <v>284</v>
      </c>
      <c r="C211" s="60" t="s">
        <v>445</v>
      </c>
      <c r="D211" s="61">
        <v>3250</v>
      </c>
      <c r="E211" s="61">
        <v>3250</v>
      </c>
      <c r="F211" s="61">
        <v>0</v>
      </c>
      <c r="G211" s="61">
        <v>3250</v>
      </c>
    </row>
    <row r="212" spans="1:7">
      <c r="A212" s="56" t="s">
        <v>49</v>
      </c>
      <c r="B212" s="56" t="s">
        <v>157</v>
      </c>
      <c r="C212" s="57" t="s">
        <v>154</v>
      </c>
      <c r="D212" s="58">
        <v>1950</v>
      </c>
      <c r="E212" s="58">
        <v>1950</v>
      </c>
      <c r="F212" s="58">
        <v>0</v>
      </c>
      <c r="G212" s="58">
        <v>1950</v>
      </c>
    </row>
    <row r="213" spans="1:7">
      <c r="A213" s="59" t="s">
        <v>450</v>
      </c>
      <c r="B213" s="59" t="s">
        <v>175</v>
      </c>
      <c r="C213" s="60" t="s">
        <v>451</v>
      </c>
      <c r="D213" s="61">
        <v>200</v>
      </c>
      <c r="E213" s="61">
        <v>90</v>
      </c>
      <c r="F213" s="61">
        <v>-55</v>
      </c>
      <c r="G213" s="61">
        <v>90</v>
      </c>
    </row>
    <row r="214" spans="1:7">
      <c r="A214" s="59" t="s">
        <v>452</v>
      </c>
      <c r="B214" s="59" t="s">
        <v>290</v>
      </c>
      <c r="C214" s="60" t="s">
        <v>430</v>
      </c>
      <c r="D214" s="61">
        <v>1250</v>
      </c>
      <c r="E214" s="61">
        <v>1860</v>
      </c>
      <c r="F214" s="61">
        <v>48.8</v>
      </c>
      <c r="G214" s="61">
        <v>1860</v>
      </c>
    </row>
    <row r="215" spans="1:7">
      <c r="A215" s="59" t="s">
        <v>453</v>
      </c>
      <c r="B215" s="59" t="s">
        <v>189</v>
      </c>
      <c r="C215" s="60" t="s">
        <v>454</v>
      </c>
      <c r="D215" s="61">
        <v>250</v>
      </c>
      <c r="E215" s="61">
        <v>0</v>
      </c>
      <c r="F215" s="61">
        <v>-100</v>
      </c>
      <c r="G215" s="61">
        <v>0</v>
      </c>
    </row>
    <row r="216" spans="1:7">
      <c r="A216" s="59" t="s">
        <v>455</v>
      </c>
      <c r="B216" s="59" t="s">
        <v>217</v>
      </c>
      <c r="C216" s="60" t="s">
        <v>456</v>
      </c>
      <c r="D216" s="61">
        <v>250</v>
      </c>
      <c r="E216" s="61">
        <v>0</v>
      </c>
      <c r="F216" s="61">
        <v>-100</v>
      </c>
      <c r="G216" s="61">
        <v>0</v>
      </c>
    </row>
    <row r="217" spans="1:7">
      <c r="A217" s="50" t="s">
        <v>415</v>
      </c>
      <c r="B217" s="50" t="s">
        <v>457</v>
      </c>
      <c r="C217" s="51" t="s">
        <v>458</v>
      </c>
      <c r="D217" s="52">
        <v>0</v>
      </c>
      <c r="E217" s="52">
        <v>0</v>
      </c>
      <c r="F217" s="52">
        <v>100</v>
      </c>
      <c r="G217" s="52">
        <v>72950</v>
      </c>
    </row>
    <row r="218" spans="1:7">
      <c r="A218" s="53" t="s">
        <v>155</v>
      </c>
      <c r="B218" s="53" t="s">
        <v>119</v>
      </c>
      <c r="C218" s="54" t="s">
        <v>156</v>
      </c>
      <c r="D218" s="55">
        <v>0</v>
      </c>
      <c r="E218" s="55">
        <v>0</v>
      </c>
      <c r="F218" s="55">
        <v>100</v>
      </c>
      <c r="G218" s="55">
        <v>34950</v>
      </c>
    </row>
    <row r="219" spans="1:7">
      <c r="A219" s="56" t="s">
        <v>49</v>
      </c>
      <c r="B219" s="56" t="s">
        <v>267</v>
      </c>
      <c r="C219" s="57" t="s">
        <v>268</v>
      </c>
      <c r="D219" s="58">
        <v>0</v>
      </c>
      <c r="E219" s="58">
        <v>0</v>
      </c>
      <c r="F219" s="58">
        <v>100</v>
      </c>
      <c r="G219" s="58">
        <v>30500</v>
      </c>
    </row>
    <row r="220" spans="1:7">
      <c r="A220" s="59" t="s">
        <v>459</v>
      </c>
      <c r="B220" s="59" t="s">
        <v>270</v>
      </c>
      <c r="C220" s="60" t="s">
        <v>423</v>
      </c>
      <c r="D220" s="61">
        <v>0</v>
      </c>
      <c r="E220" s="61">
        <v>0</v>
      </c>
      <c r="F220" s="61">
        <v>100</v>
      </c>
      <c r="G220" s="61">
        <v>17000</v>
      </c>
    </row>
    <row r="221" spans="1:7">
      <c r="A221" s="59" t="s">
        <v>460</v>
      </c>
      <c r="B221" s="59" t="s">
        <v>275</v>
      </c>
      <c r="C221" s="60" t="s">
        <v>276</v>
      </c>
      <c r="D221" s="61">
        <v>0</v>
      </c>
      <c r="E221" s="61">
        <v>0</v>
      </c>
      <c r="F221" s="61">
        <v>100</v>
      </c>
      <c r="G221" s="61">
        <v>1500</v>
      </c>
    </row>
    <row r="222" spans="1:7">
      <c r="A222" s="59" t="s">
        <v>461</v>
      </c>
      <c r="B222" s="59" t="s">
        <v>281</v>
      </c>
      <c r="C222" s="60" t="s">
        <v>426</v>
      </c>
      <c r="D222" s="61">
        <v>0</v>
      </c>
      <c r="E222" s="61">
        <v>0</v>
      </c>
      <c r="F222" s="61">
        <v>100</v>
      </c>
      <c r="G222" s="61">
        <v>9000</v>
      </c>
    </row>
    <row r="223" spans="1:7">
      <c r="A223" s="59" t="s">
        <v>462</v>
      </c>
      <c r="B223" s="59" t="s">
        <v>284</v>
      </c>
      <c r="C223" s="60" t="s">
        <v>445</v>
      </c>
      <c r="D223" s="61">
        <v>0</v>
      </c>
      <c r="E223" s="61">
        <v>0</v>
      </c>
      <c r="F223" s="61">
        <v>100</v>
      </c>
      <c r="G223" s="61">
        <v>3000</v>
      </c>
    </row>
    <row r="224" spans="1:7">
      <c r="A224" s="56" t="s">
        <v>49</v>
      </c>
      <c r="B224" s="56" t="s">
        <v>157</v>
      </c>
      <c r="C224" s="57" t="s">
        <v>154</v>
      </c>
      <c r="D224" s="58">
        <v>0</v>
      </c>
      <c r="E224" s="58">
        <v>0</v>
      </c>
      <c r="F224" s="58">
        <v>100</v>
      </c>
      <c r="G224" s="58">
        <v>4450</v>
      </c>
    </row>
    <row r="225" spans="1:7">
      <c r="A225" s="59" t="s">
        <v>463</v>
      </c>
      <c r="B225" s="59" t="s">
        <v>175</v>
      </c>
      <c r="C225" s="60" t="s">
        <v>451</v>
      </c>
      <c r="D225" s="61">
        <v>0</v>
      </c>
      <c r="E225" s="61">
        <v>0</v>
      </c>
      <c r="F225" s="61">
        <v>100</v>
      </c>
      <c r="G225" s="61">
        <v>200</v>
      </c>
    </row>
    <row r="226" spans="1:7">
      <c r="A226" s="59" t="s">
        <v>464</v>
      </c>
      <c r="B226" s="59" t="s">
        <v>290</v>
      </c>
      <c r="C226" s="60" t="s">
        <v>465</v>
      </c>
      <c r="D226" s="61">
        <v>0</v>
      </c>
      <c r="E226" s="61">
        <v>0</v>
      </c>
      <c r="F226" s="61">
        <v>100</v>
      </c>
      <c r="G226" s="61">
        <v>2250</v>
      </c>
    </row>
    <row r="227" spans="1:7">
      <c r="A227" s="59" t="s">
        <v>466</v>
      </c>
      <c r="B227" s="59" t="s">
        <v>189</v>
      </c>
      <c r="C227" s="60" t="s">
        <v>454</v>
      </c>
      <c r="D227" s="61">
        <v>0</v>
      </c>
      <c r="E227" s="61">
        <v>0</v>
      </c>
      <c r="F227" s="61">
        <v>100</v>
      </c>
      <c r="G227" s="61">
        <v>200</v>
      </c>
    </row>
    <row r="228" spans="1:7">
      <c r="A228" s="59" t="s">
        <v>467</v>
      </c>
      <c r="B228" s="59" t="s">
        <v>217</v>
      </c>
      <c r="C228" s="60" t="s">
        <v>456</v>
      </c>
      <c r="D228" s="61">
        <v>0</v>
      </c>
      <c r="E228" s="61">
        <v>0</v>
      </c>
      <c r="F228" s="61">
        <v>100</v>
      </c>
      <c r="G228" s="61">
        <v>900</v>
      </c>
    </row>
    <row r="229" spans="1:7">
      <c r="A229" s="59" t="s">
        <v>468</v>
      </c>
      <c r="B229" s="59" t="s">
        <v>220</v>
      </c>
      <c r="C229" s="60" t="s">
        <v>221</v>
      </c>
      <c r="D229" s="61">
        <v>0</v>
      </c>
      <c r="E229" s="61">
        <v>0</v>
      </c>
      <c r="F229" s="61">
        <v>100</v>
      </c>
      <c r="G229" s="61">
        <v>500</v>
      </c>
    </row>
    <row r="230" spans="1:7">
      <c r="A230" s="59" t="s">
        <v>469</v>
      </c>
      <c r="B230" s="59" t="s">
        <v>389</v>
      </c>
      <c r="C230" s="60" t="s">
        <v>470</v>
      </c>
      <c r="D230" s="61">
        <v>0</v>
      </c>
      <c r="E230" s="61">
        <v>0</v>
      </c>
      <c r="F230" s="61">
        <v>100</v>
      </c>
      <c r="G230" s="61">
        <v>400</v>
      </c>
    </row>
    <row r="231" spans="1:7">
      <c r="A231" s="53" t="s">
        <v>155</v>
      </c>
      <c r="B231" s="53" t="s">
        <v>125</v>
      </c>
      <c r="C231" s="54" t="s">
        <v>341</v>
      </c>
      <c r="D231" s="55">
        <v>0</v>
      </c>
      <c r="E231" s="55">
        <v>0</v>
      </c>
      <c r="F231" s="55">
        <v>100</v>
      </c>
      <c r="G231" s="55">
        <v>38000</v>
      </c>
    </row>
    <row r="232" spans="1:7">
      <c r="A232" s="56" t="s">
        <v>49</v>
      </c>
      <c r="B232" s="56" t="s">
        <v>267</v>
      </c>
      <c r="C232" s="57" t="s">
        <v>268</v>
      </c>
      <c r="D232" s="58">
        <v>0</v>
      </c>
      <c r="E232" s="58">
        <v>0</v>
      </c>
      <c r="F232" s="58">
        <v>100</v>
      </c>
      <c r="G232" s="58">
        <v>33950</v>
      </c>
    </row>
    <row r="233" spans="1:7">
      <c r="A233" s="59" t="s">
        <v>471</v>
      </c>
      <c r="B233" s="59" t="s">
        <v>270</v>
      </c>
      <c r="C233" s="60" t="s">
        <v>423</v>
      </c>
      <c r="D233" s="61">
        <v>0</v>
      </c>
      <c r="E233" s="61">
        <v>0</v>
      </c>
      <c r="F233" s="61">
        <v>100</v>
      </c>
      <c r="G233" s="61">
        <v>27000</v>
      </c>
    </row>
    <row r="234" spans="1:7">
      <c r="A234" s="59" t="s">
        <v>472</v>
      </c>
      <c r="B234" s="59" t="s">
        <v>275</v>
      </c>
      <c r="C234" s="60" t="s">
        <v>276</v>
      </c>
      <c r="D234" s="61">
        <v>0</v>
      </c>
      <c r="E234" s="61">
        <v>0</v>
      </c>
      <c r="F234" s="61">
        <v>100</v>
      </c>
      <c r="G234" s="61">
        <v>1000</v>
      </c>
    </row>
    <row r="235" spans="1:7">
      <c r="A235" s="59" t="s">
        <v>473</v>
      </c>
      <c r="B235" s="59" t="s">
        <v>281</v>
      </c>
      <c r="C235" s="60" t="s">
        <v>426</v>
      </c>
      <c r="D235" s="61">
        <v>0</v>
      </c>
      <c r="E235" s="61">
        <v>0</v>
      </c>
      <c r="F235" s="61">
        <v>100</v>
      </c>
      <c r="G235" s="61">
        <v>1000</v>
      </c>
    </row>
    <row r="236" spans="1:7">
      <c r="A236" s="59" t="s">
        <v>474</v>
      </c>
      <c r="B236" s="59" t="s">
        <v>284</v>
      </c>
      <c r="C236" s="60" t="s">
        <v>475</v>
      </c>
      <c r="D236" s="61">
        <v>0</v>
      </c>
      <c r="E236" s="61">
        <v>0</v>
      </c>
      <c r="F236" s="61">
        <v>100</v>
      </c>
      <c r="G236" s="61">
        <v>4950</v>
      </c>
    </row>
    <row r="237" spans="1:7">
      <c r="A237" s="56" t="s">
        <v>49</v>
      </c>
      <c r="B237" s="56" t="s">
        <v>157</v>
      </c>
      <c r="C237" s="57" t="s">
        <v>154</v>
      </c>
      <c r="D237" s="58">
        <v>0</v>
      </c>
      <c r="E237" s="58">
        <v>0</v>
      </c>
      <c r="F237" s="58">
        <v>100</v>
      </c>
      <c r="G237" s="58">
        <v>4050</v>
      </c>
    </row>
    <row r="238" spans="1:7">
      <c r="A238" s="59" t="s">
        <v>476</v>
      </c>
      <c r="B238" s="59" t="s">
        <v>175</v>
      </c>
      <c r="C238" s="60" t="s">
        <v>477</v>
      </c>
      <c r="D238" s="61">
        <v>0</v>
      </c>
      <c r="E238" s="61">
        <v>0</v>
      </c>
      <c r="F238" s="61">
        <v>100</v>
      </c>
      <c r="G238" s="61">
        <v>100</v>
      </c>
    </row>
    <row r="239" spans="1:7">
      <c r="A239" s="59" t="s">
        <v>478</v>
      </c>
      <c r="B239" s="59" t="s">
        <v>290</v>
      </c>
      <c r="C239" s="60" t="s">
        <v>447</v>
      </c>
      <c r="D239" s="61">
        <v>0</v>
      </c>
      <c r="E239" s="61">
        <v>0</v>
      </c>
      <c r="F239" s="61">
        <v>100</v>
      </c>
      <c r="G239" s="61">
        <v>1750</v>
      </c>
    </row>
    <row r="240" spans="1:7">
      <c r="A240" s="59" t="s">
        <v>479</v>
      </c>
      <c r="B240" s="59" t="s">
        <v>189</v>
      </c>
      <c r="C240" s="60" t="s">
        <v>454</v>
      </c>
      <c r="D240" s="61">
        <v>0</v>
      </c>
      <c r="E240" s="61">
        <v>0</v>
      </c>
      <c r="F240" s="61">
        <v>100</v>
      </c>
      <c r="G240" s="61">
        <v>100</v>
      </c>
    </row>
    <row r="241" spans="1:7">
      <c r="A241" s="59" t="s">
        <v>480</v>
      </c>
      <c r="B241" s="59" t="s">
        <v>217</v>
      </c>
      <c r="C241" s="60" t="s">
        <v>456</v>
      </c>
      <c r="D241" s="61">
        <v>0</v>
      </c>
      <c r="E241" s="61">
        <v>0</v>
      </c>
      <c r="F241" s="61">
        <v>100</v>
      </c>
      <c r="G241" s="61">
        <v>100</v>
      </c>
    </row>
    <row r="242" spans="1:7">
      <c r="A242" s="59" t="s">
        <v>481</v>
      </c>
      <c r="B242" s="59" t="s">
        <v>220</v>
      </c>
      <c r="C242" s="60" t="s">
        <v>221</v>
      </c>
      <c r="D242" s="61">
        <v>0</v>
      </c>
      <c r="E242" s="61">
        <v>0</v>
      </c>
      <c r="F242" s="61">
        <v>100</v>
      </c>
      <c r="G242" s="61">
        <v>1000</v>
      </c>
    </row>
    <row r="243" spans="1:7">
      <c r="A243" s="59" t="s">
        <v>482</v>
      </c>
      <c r="B243" s="59" t="s">
        <v>389</v>
      </c>
      <c r="C243" s="60" t="s">
        <v>470</v>
      </c>
      <c r="D243" s="61">
        <v>0</v>
      </c>
      <c r="E243" s="61">
        <v>0</v>
      </c>
      <c r="F243" s="61">
        <v>100</v>
      </c>
      <c r="G243" s="61">
        <v>1000</v>
      </c>
    </row>
  </sheetData>
  <mergeCells count="3">
    <mergeCell ref="A1:G1"/>
    <mergeCell ref="A3:G3"/>
    <mergeCell ref="A4:J4"/>
  </mergeCells>
  <pageMargins left="0.393700787401575" right="0.196850393700787" top="0.393700787401575" bottom="0.639763779527559" header="0.393700787401575" footer="0.393700787401575"/>
  <pageSetup paperSize="9" scale="99" orientation="landscape" horizontalDpi="300" verticalDpi="300"/>
  <headerFooter alignWithMargins="0">
    <oddFooter>&amp;L&amp;"Arial,Regular"&amp;8 LC147RP-IRIP &amp;C&amp;"Arial,Regular"&amp;8Stranica &amp;P od &amp;N &amp;R&amp;"Arial,Regular"&amp;8 *Obrada LC*</oddFoot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8" sqref="E8"/>
    </sheetView>
  </sheetViews>
  <sheetFormatPr defaultColWidth="9" defaultRowHeight="15"/>
  <cols>
    <col min="9" max="9" width="48.2666666666667" customWidth="1"/>
  </cols>
  <sheetData>
    <row r="1" ht="15.75" spans="1:9">
      <c r="A1" s="1" t="s">
        <v>483</v>
      </c>
      <c r="B1" s="1"/>
      <c r="C1" s="1"/>
      <c r="D1" s="1"/>
      <c r="E1" s="1"/>
      <c r="F1" s="1"/>
      <c r="G1" s="1"/>
      <c r="H1" s="1"/>
      <c r="I1" s="1"/>
    </row>
    <row r="2" ht="15.75" spans="1:9">
      <c r="A2" s="2"/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484</v>
      </c>
      <c r="B3" s="3"/>
      <c r="C3" s="3"/>
      <c r="D3" s="3"/>
      <c r="E3" s="3"/>
      <c r="F3" s="3"/>
      <c r="G3" s="3"/>
      <c r="H3" s="3"/>
      <c r="I3" s="3"/>
    </row>
    <row r="4" ht="15.75" spans="1:9">
      <c r="A4" s="4"/>
      <c r="B4" s="4"/>
      <c r="C4" s="4"/>
      <c r="D4" s="4"/>
      <c r="E4" s="4"/>
      <c r="F4" s="4"/>
      <c r="G4" s="4"/>
      <c r="H4" s="4"/>
      <c r="I4" s="4"/>
    </row>
    <row r="5" ht="15.75" spans="1:9">
      <c r="A5" s="5" t="s">
        <v>485</v>
      </c>
      <c r="B5" s="5"/>
      <c r="C5" s="5"/>
      <c r="D5" s="5"/>
      <c r="E5" s="5"/>
      <c r="F5" s="5"/>
      <c r="G5" s="5"/>
      <c r="H5" s="5"/>
      <c r="I5" s="5"/>
    </row>
    <row r="6" ht="16.5" customHeight="1" spans="1:9">
      <c r="A6" s="6" t="s">
        <v>486</v>
      </c>
      <c r="B6" s="6"/>
      <c r="C6" s="6"/>
      <c r="D6" s="6"/>
      <c r="E6" s="6"/>
      <c r="F6" s="6"/>
      <c r="G6" s="6"/>
      <c r="H6" s="6"/>
      <c r="I6" s="6"/>
    </row>
    <row r="7" ht="15.75" spans="1:9">
      <c r="A7" s="6"/>
      <c r="B7" s="7"/>
      <c r="C7" s="8"/>
      <c r="D7" s="9"/>
      <c r="E7" s="9"/>
      <c r="F7" s="10"/>
      <c r="G7" s="10"/>
      <c r="H7" s="7"/>
      <c r="I7" s="18"/>
    </row>
    <row r="8" ht="15.75" spans="1:9">
      <c r="A8" s="11" t="s">
        <v>487</v>
      </c>
      <c r="B8" s="12" t="s">
        <v>488</v>
      </c>
      <c r="C8" s="13"/>
      <c r="D8" s="14"/>
      <c r="E8" s="14"/>
      <c r="F8" s="15"/>
      <c r="G8" s="15"/>
      <c r="H8" s="7"/>
      <c r="I8" s="18"/>
    </row>
    <row r="9" ht="15.75" spans="1:9">
      <c r="A9" s="11" t="s">
        <v>489</v>
      </c>
      <c r="B9" s="12" t="s">
        <v>490</v>
      </c>
      <c r="C9" s="13"/>
      <c r="D9" s="14"/>
      <c r="E9" s="14"/>
      <c r="F9" s="15"/>
      <c r="G9" s="15"/>
      <c r="H9" s="7"/>
      <c r="I9" s="18"/>
    </row>
    <row r="10" ht="15.75" spans="1:9">
      <c r="A10" s="16"/>
      <c r="B10" s="16"/>
      <c r="C10" s="16"/>
      <c r="D10" s="17"/>
      <c r="E10" s="17"/>
      <c r="F10" s="16"/>
      <c r="G10" s="14"/>
      <c r="H10" s="16"/>
      <c r="I10" s="19"/>
    </row>
    <row r="11" ht="15.75" spans="1:9">
      <c r="A11" s="2"/>
      <c r="B11" s="2"/>
      <c r="C11" s="2"/>
      <c r="D11" s="2"/>
      <c r="E11" s="2"/>
      <c r="F11" s="2"/>
      <c r="G11" s="2"/>
      <c r="H11" s="2"/>
      <c r="I11" s="20" t="s">
        <v>491</v>
      </c>
    </row>
    <row r="12" spans="9:9">
      <c r="I12" s="21"/>
    </row>
    <row r="13" spans="9:9">
      <c r="I13" s="21" t="s">
        <v>492</v>
      </c>
    </row>
  </sheetData>
  <mergeCells count="6">
    <mergeCell ref="A1:I1"/>
    <mergeCell ref="A3:I3"/>
    <mergeCell ref="A5:I5"/>
    <mergeCell ref="A6:I6"/>
    <mergeCell ref="B8:C8"/>
    <mergeCell ref="B9:C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Rashodi prema funkcijskoj klasi</vt:lpstr>
      <vt:lpstr>Višak - Manjak</vt:lpstr>
      <vt:lpstr>POSEBNI DIO</vt:lpstr>
      <vt:lpstr>ZAVRŠNE ODREDBE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dcterms:created xsi:type="dcterms:W3CDTF">2024-06-05T06:21:00Z</dcterms:created>
  <cp:lastPrinted>2024-09-26T06:02:00Z</cp:lastPrinted>
  <dcterms:modified xsi:type="dcterms:W3CDTF">2024-11-14T09:53:52Z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12D913B616254BDA8858DB8159429BA7_13</vt:lpwstr>
  </property>
  <property fmtid="{D5CDD505-2E9C-101B-9397-08002B2CF9AE}" pid="3" name="KSOProductBuildVer">
    <vt:lpwstr>1033-12.2.0.18607</vt:lpwstr>
  </property>
</Properties>
</file>